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Respaldo Paty\INFORMACIÓN OFICIO 2024\4toTrim2024\Revisar+\financieros\faltantes\"/>
    </mc:Choice>
  </mc:AlternateContent>
  <bookViews>
    <workbookView xWindow="0" yWindow="0" windowWidth="10200" windowHeight="2655"/>
  </bookViews>
  <sheets>
    <sheet name="Reporte de Formatos" sheetId="1" r:id="rId1"/>
  </sheets>
  <definedNames>
    <definedName name="_xlnm._FilterDatabase" localSheetId="0" hidden="1">'Reporte de Formatos'!$A$7:$R$7</definedName>
  </definedNames>
  <calcPr calcId="162913"/>
</workbook>
</file>

<file path=xl/calcChain.xml><?xml version="1.0" encoding="utf-8"?>
<calcChain xmlns="http://schemas.openxmlformats.org/spreadsheetml/2006/main">
  <c r="I86" i="1" l="1"/>
  <c r="I85" i="1"/>
  <c r="I84" i="1"/>
  <c r="I83" i="1"/>
  <c r="M82" i="1"/>
  <c r="I82" i="1"/>
  <c r="M81" i="1"/>
  <c r="L81" i="1"/>
  <c r="K81" i="1"/>
  <c r="I81" i="1"/>
  <c r="M80" i="1"/>
  <c r="K80" i="1"/>
  <c r="I80" i="1"/>
  <c r="I79" i="1"/>
  <c r="I74" i="1"/>
  <c r="I77" i="1"/>
  <c r="I76" i="1"/>
  <c r="I75" i="1"/>
  <c r="I73" i="1"/>
  <c r="K72" i="1"/>
  <c r="L72" i="1" s="1"/>
  <c r="M72" i="1" s="1"/>
  <c r="I72" i="1"/>
  <c r="K71" i="1"/>
  <c r="L71" i="1" s="1"/>
  <c r="M71" i="1" s="1"/>
  <c r="I71" i="1"/>
  <c r="K70" i="1"/>
  <c r="L70" i="1" s="1"/>
  <c r="M70" i="1" s="1"/>
  <c r="I70" i="1"/>
  <c r="K69" i="1"/>
  <c r="L69" i="1" s="1"/>
  <c r="M69" i="1" s="1"/>
  <c r="I69" i="1"/>
  <c r="K68" i="1"/>
  <c r="L68" i="1" s="1"/>
  <c r="M68" i="1" s="1"/>
  <c r="K67" i="1"/>
  <c r="I67" i="1"/>
  <c r="K38" i="1"/>
  <c r="I38" i="1"/>
  <c r="I41" i="1"/>
  <c r="I40" i="1"/>
  <c r="J28" i="1"/>
  <c r="K28" i="1" s="1"/>
  <c r="L28" i="1" s="1"/>
  <c r="M28" i="1" s="1"/>
  <c r="J31" i="1"/>
  <c r="K32" i="1"/>
  <c r="K31" i="1" s="1"/>
  <c r="I32" i="1"/>
  <c r="I31" i="1" s="1"/>
  <c r="I35" i="1"/>
  <c r="I34" i="1" s="1"/>
  <c r="I33" i="1" s="1"/>
  <c r="J36" i="1"/>
  <c r="J33" i="1" s="1"/>
  <c r="K37" i="1"/>
  <c r="K36" i="1" s="1"/>
  <c r="K33" i="1" s="1"/>
  <c r="I37" i="1"/>
  <c r="I36" i="1" s="1"/>
  <c r="J112" i="1"/>
  <c r="K112" i="1" s="1"/>
  <c r="L112" i="1" s="1"/>
  <c r="M112" i="1" s="1"/>
  <c r="I112" i="1"/>
  <c r="K113" i="1"/>
  <c r="L113" i="1" s="1"/>
  <c r="M113" i="1" s="1"/>
  <c r="I115" i="1"/>
  <c r="I114" i="1" s="1"/>
  <c r="J116" i="1"/>
  <c r="K117" i="1"/>
  <c r="L117" i="1" s="1"/>
  <c r="I117" i="1"/>
  <c r="I116" i="1" s="1"/>
  <c r="J118" i="1"/>
  <c r="K119" i="1"/>
  <c r="K118" i="1" s="1"/>
  <c r="I119" i="1"/>
  <c r="I118" i="1" s="1"/>
  <c r="I120" i="1"/>
  <c r="I121" i="1"/>
  <c r="I122" i="1"/>
  <c r="L124" i="1"/>
  <c r="L123" i="1" s="1"/>
  <c r="K124" i="1"/>
  <c r="K123" i="1" s="1"/>
  <c r="J124" i="1"/>
  <c r="J123" i="1" s="1"/>
  <c r="H124" i="1"/>
  <c r="H123" i="1" s="1"/>
  <c r="I125" i="1"/>
  <c r="I124" i="1" s="1"/>
  <c r="I123" i="1" s="1"/>
  <c r="I30" i="1"/>
  <c r="I29" i="1"/>
  <c r="I28" i="1"/>
  <c r="K26" i="1"/>
  <c r="L26" i="1" s="1"/>
  <c r="M26" i="1" s="1"/>
  <c r="K25" i="1"/>
  <c r="L25" i="1" s="1"/>
  <c r="M25" i="1" s="1"/>
  <c r="J24" i="1"/>
  <c r="H24" i="1"/>
  <c r="I25" i="1"/>
  <c r="J21" i="1"/>
  <c r="K23" i="1"/>
  <c r="L23" i="1" s="1"/>
  <c r="M23" i="1" s="1"/>
  <c r="I23" i="1"/>
  <c r="K22" i="1"/>
  <c r="I18" i="1"/>
  <c r="J20" i="1"/>
  <c r="J18" i="1" s="1"/>
  <c r="I20" i="1"/>
  <c r="I27" i="1" l="1"/>
  <c r="L37" i="1"/>
  <c r="L32" i="1"/>
  <c r="J27" i="1"/>
  <c r="K27" i="1"/>
  <c r="K21" i="1"/>
  <c r="L119" i="1"/>
  <c r="M119" i="1" s="1"/>
  <c r="M118" i="1" s="1"/>
  <c r="L116" i="1"/>
  <c r="M117" i="1"/>
  <c r="M116" i="1" s="1"/>
  <c r="K116" i="1"/>
  <c r="L22" i="1"/>
  <c r="M24" i="1"/>
  <c r="K24" i="1"/>
  <c r="L24" i="1"/>
  <c r="K19" i="1"/>
  <c r="K20" i="1"/>
  <c r="L20" i="1" s="1"/>
  <c r="M20" i="1" s="1"/>
  <c r="I111" i="1"/>
  <c r="I110" i="1"/>
  <c r="I109" i="1"/>
  <c r="I108" i="1"/>
  <c r="I106" i="1"/>
  <c r="I105" i="1"/>
  <c r="I104" i="1"/>
  <c r="I102" i="1"/>
  <c r="I101" i="1"/>
  <c r="I99" i="1"/>
  <c r="I98" i="1"/>
  <c r="I97" i="1"/>
  <c r="I96" i="1"/>
  <c r="I95" i="1"/>
  <c r="I94" i="1"/>
  <c r="I93" i="1"/>
  <c r="I92" i="1"/>
  <c r="I91" i="1"/>
  <c r="I90" i="1"/>
  <c r="I89" i="1"/>
  <c r="I88" i="1"/>
  <c r="I66" i="1"/>
  <c r="I65" i="1"/>
  <c r="I64" i="1"/>
  <c r="I63" i="1"/>
  <c r="I62" i="1"/>
  <c r="I61" i="1"/>
  <c r="I60" i="1"/>
  <c r="I59" i="1"/>
  <c r="I58" i="1"/>
  <c r="I57" i="1"/>
  <c r="I56" i="1"/>
  <c r="I55" i="1"/>
  <c r="I54" i="1"/>
  <c r="I53" i="1"/>
  <c r="I52" i="1"/>
  <c r="I51" i="1"/>
  <c r="I50" i="1"/>
  <c r="I49" i="1"/>
  <c r="I48" i="1"/>
  <c r="I47" i="1"/>
  <c r="I46" i="1"/>
  <c r="I45" i="1"/>
  <c r="I44" i="1"/>
  <c r="I43" i="1"/>
  <c r="I42" i="1"/>
  <c r="I26" i="1"/>
  <c r="I24" i="1" s="1"/>
  <c r="I22" i="1"/>
  <c r="I21" i="1" s="1"/>
  <c r="I19" i="1"/>
  <c r="J15" i="1"/>
  <c r="H15" i="1"/>
  <c r="K16" i="1"/>
  <c r="L16" i="1" s="1"/>
  <c r="I16" i="1"/>
  <c r="I15" i="1" s="1"/>
  <c r="M13" i="1"/>
  <c r="L13" i="1"/>
  <c r="K13" i="1"/>
  <c r="J13" i="1"/>
  <c r="H13" i="1"/>
  <c r="I14" i="1"/>
  <c r="I13" i="1" s="1"/>
  <c r="J10" i="1"/>
  <c r="H10" i="1"/>
  <c r="K11" i="1"/>
  <c r="L11" i="1" s="1"/>
  <c r="I11" i="1"/>
  <c r="I10" i="1" s="1"/>
  <c r="H113" i="1"/>
  <c r="I113" i="1" s="1"/>
  <c r="H107" i="1"/>
  <c r="I107" i="1" s="1"/>
  <c r="H103" i="1"/>
  <c r="I103" i="1" s="1"/>
  <c r="H100" i="1"/>
  <c r="I100" i="1" s="1"/>
  <c r="H87" i="1"/>
  <c r="I87" i="1" s="1"/>
  <c r="H78" i="1"/>
  <c r="I78" i="1" s="1"/>
  <c r="H68" i="1"/>
  <c r="I68" i="1" s="1"/>
  <c r="H39" i="1"/>
  <c r="H27" i="1"/>
  <c r="H17" i="1"/>
  <c r="I17" i="1" s="1"/>
  <c r="L36" i="1" l="1"/>
  <c r="L33" i="1" s="1"/>
  <c r="M37" i="1"/>
  <c r="M36" i="1" s="1"/>
  <c r="M33" i="1" s="1"/>
  <c r="L31" i="1"/>
  <c r="L27" i="1" s="1"/>
  <c r="M32" i="1"/>
  <c r="M31" i="1" s="1"/>
  <c r="M27" i="1" s="1"/>
  <c r="J12" i="1"/>
  <c r="K15" i="1"/>
  <c r="K12" i="1" s="1"/>
  <c r="L118" i="1"/>
  <c r="I12" i="1"/>
  <c r="K10" i="1"/>
  <c r="K18" i="1"/>
  <c r="M11" i="1"/>
  <c r="M10" i="1" s="1"/>
  <c r="L10" i="1"/>
  <c r="M16" i="1"/>
  <c r="M15" i="1" s="1"/>
  <c r="M12" i="1" s="1"/>
  <c r="L15" i="1"/>
  <c r="L12" i="1" s="1"/>
  <c r="L19" i="1"/>
  <c r="I39" i="1"/>
  <c r="M22" i="1"/>
  <c r="M21" i="1" s="1"/>
  <c r="L21" i="1"/>
  <c r="H12" i="1"/>
  <c r="L18" i="1" l="1"/>
  <c r="M19" i="1"/>
  <c r="M18" i="1" s="1"/>
</calcChain>
</file>

<file path=xl/sharedStrings.xml><?xml version="1.0" encoding="utf-8"?>
<sst xmlns="http://schemas.openxmlformats.org/spreadsheetml/2006/main" count="907" uniqueCount="285">
  <si>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</si>
  <si>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</si>
  <si>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</si>
  <si>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</si>
  <si>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</si>
  <si>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</si>
  <si>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</si>
  <si>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</si>
  <si>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</si>
  <si>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</si>
  <si>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</si>
  <si>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</si>
  <si>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</si>
  <si>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</si>
  <si>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</si>
  <si>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</si>
  <si>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</si>
  <si>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</si>
  <si>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</si>
  <si>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</si>
  <si>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</si>
  <si>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</si>
  <si>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</si>
  <si>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</si>
  <si>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</si>
  <si>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</si>
  <si>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</si>
  <si>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</si>
  <si>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</si>
  <si>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</si>
  <si>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</si>
  <si>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</si>
  <si>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</si>
  <si>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</si>
  <si>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</si>
  <si>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</si>
  <si>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</si>
  <si>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</si>
  <si>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</si>
  <si>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</si>
  <si>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</si>
  <si>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</si>
  <si>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</si>
  <si>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</si>
  <si>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</si>
  <si>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</si>
  <si>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</si>
  <si>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</si>
  <si>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</si>
  <si>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</si>
  <si>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10000</t>
  </si>
  <si>
    <t>SERVICIOS PERSONALES</t>
  </si>
  <si>
    <t>11000</t>
  </si>
  <si>
    <t>REMUNERACIONES AL PERSONAL DE CARÁCTER PERMANENTE</t>
  </si>
  <si>
    <t>11300</t>
  </si>
  <si>
    <t xml:space="preserve">  SUELDOS BASE AL PERSONAL PERMANENTE</t>
  </si>
  <si>
    <t>11301</t>
  </si>
  <si>
    <t xml:space="preserve">  Sueldos base</t>
  </si>
  <si>
    <t>12000</t>
  </si>
  <si>
    <t>REMUNERACIONES AL PERSONAL DE CARÁCTER TRANSITORIO</t>
  </si>
  <si>
    <t>12100</t>
  </si>
  <si>
    <t xml:space="preserve">  HONORARIOS ASIMILABLES A SALARIOS</t>
  </si>
  <si>
    <t>12101</t>
  </si>
  <si>
    <t xml:space="preserve">  Honorarios asimilables a salarios</t>
  </si>
  <si>
    <t>13000</t>
  </si>
  <si>
    <t>REMUNERACIONES ADICIONALES Y ESPECIALES</t>
  </si>
  <si>
    <t>13100</t>
  </si>
  <si>
    <t xml:space="preserve">  PRIMAS POR AÑOS DE SERVICIO EFECTIVOS PRESTADOS</t>
  </si>
  <si>
    <t>13101</t>
  </si>
  <si>
    <t xml:space="preserve">  Prima quinquenal por años de servicio efectivamente prestados</t>
  </si>
  <si>
    <t>13103</t>
  </si>
  <si>
    <t xml:space="preserve">  Estímulos por años de Servicio Activo</t>
  </si>
  <si>
    <t>13200</t>
  </si>
  <si>
    <t xml:space="preserve">  PRIMAS DE VACACIONES, DOMINICAL Y GRATIFICACIÓN DE FIN DE AÑO</t>
  </si>
  <si>
    <t>13202</t>
  </si>
  <si>
    <t xml:space="preserve">  Aguinaldo o gratificación de fin de año</t>
  </si>
  <si>
    <t>13400</t>
  </si>
  <si>
    <t xml:space="preserve">  COMPENSACIONES</t>
  </si>
  <si>
    <t>13414</t>
  </si>
  <si>
    <t xml:space="preserve">  Compensaciones extraordinarias</t>
  </si>
  <si>
    <t>13415</t>
  </si>
  <si>
    <t xml:space="preserve">  Previsión social múltiple</t>
  </si>
  <si>
    <t>14000</t>
  </si>
  <si>
    <t>SEGURIDAD SOCIAL</t>
  </si>
  <si>
    <t>14100</t>
  </si>
  <si>
    <t xml:space="preserve">  APORTACIONES DE SEGURIDAD SOCIAL</t>
  </si>
  <si>
    <t>14103</t>
  </si>
  <si>
    <t xml:space="preserve">  Aportaciones al IMSS</t>
  </si>
  <si>
    <t>14105</t>
  </si>
  <si>
    <t xml:space="preserve">  Aportaciones al seguro de cesantía en edad avanzada y vejez</t>
  </si>
  <si>
    <t>14200</t>
  </si>
  <si>
    <t xml:space="preserve">  APORTACIONES A FONDOS DE VIVIENDA</t>
  </si>
  <si>
    <t>14203</t>
  </si>
  <si>
    <t xml:space="preserve">  Aportaciones para vivienda</t>
  </si>
  <si>
    <t>15000</t>
  </si>
  <si>
    <t>OTRAS PRESTACIONES SOCIALES Y ECONÓMICAS</t>
  </si>
  <si>
    <t>15300</t>
  </si>
  <si>
    <t xml:space="preserve">  PRESTACIONES Y HABERES DE RETIRO</t>
  </si>
  <si>
    <t>15301</t>
  </si>
  <si>
    <t xml:space="preserve">  Prestaciones y Haberes de Retiro</t>
  </si>
  <si>
    <t>15400</t>
  </si>
  <si>
    <t xml:space="preserve">  PRESTACIONES CONTRACTUALES</t>
  </si>
  <si>
    <t>15401</t>
  </si>
  <si>
    <t xml:space="preserve">  Prestaciones establecidas por condiciones generales de trabajo o contratos colectivos de trabajo</t>
  </si>
  <si>
    <t>20000</t>
  </si>
  <si>
    <t>MATERIALES Y SUMINISTRO</t>
  </si>
  <si>
    <t>21000</t>
  </si>
  <si>
    <t>MATERIALES DE ADMINISTRACIÓN, EMISIÓN DE DOCUEMNTOS Y ARTÍCULOS DE OFICIALES</t>
  </si>
  <si>
    <t>21100</t>
  </si>
  <si>
    <t xml:space="preserve">  MATERIALES, ÚTILES Y EQUIPOS MENORES DE OFICINA</t>
  </si>
  <si>
    <t>21200</t>
  </si>
  <si>
    <t xml:space="preserve">  MATERIALES Y ÚTILES DE IMPRESIÓN Y REPRODUCCIÓN</t>
  </si>
  <si>
    <t>21400</t>
  </si>
  <si>
    <t xml:space="preserve">  MATERIALES, ÚTILES Y EQUIPOS MENORES DE TECNOLOGÍAS DE LA INFORMACIÓN Y COMUNICACIONES</t>
  </si>
  <si>
    <t>21500</t>
  </si>
  <si>
    <t xml:space="preserve">  MATERIAL IMPRESO E INFORMACIÓN DIGITAL</t>
  </si>
  <si>
    <t>21600</t>
  </si>
  <si>
    <t xml:space="preserve">  MATERIAL DE LIMPIEZA</t>
  </si>
  <si>
    <t>22000</t>
  </si>
  <si>
    <t>ALIMENTOS Y UTENSILIOS</t>
  </si>
  <si>
    <t>22100</t>
  </si>
  <si>
    <t xml:space="preserve">  PRODUCTOS ALIMENTICIOS PARA PERSONAS</t>
  </si>
  <si>
    <t>22300</t>
  </si>
  <si>
    <t xml:space="preserve">  UTENSILIOS PARA EL SERVICIO DE ALIMENTACIÓN</t>
  </si>
  <si>
    <t>24000</t>
  </si>
  <si>
    <t>MATERIALES Y ARTÍCULOS DE CONSTRUCCIÓN Y DE REPARACIÓN</t>
  </si>
  <si>
    <t>24600</t>
  </si>
  <si>
    <t xml:space="preserve">  MATERIAL ELÉCTRICO Y ELECTRÓNICO</t>
  </si>
  <si>
    <t>24800</t>
  </si>
  <si>
    <t xml:space="preserve">  MATERIALES COMPLEMENTARIOS</t>
  </si>
  <si>
    <t>25000</t>
  </si>
  <si>
    <t>PRODUCTOS QUÍMICOS, FARMACÉUTICOS Y DE LABORATORIOS</t>
  </si>
  <si>
    <t>25200</t>
  </si>
  <si>
    <t xml:space="preserve">  FERTILIZANTES, PESTICIDAS Y OTROS AGROQUÍMICOS</t>
  </si>
  <si>
    <t>25300</t>
  </si>
  <si>
    <t xml:space="preserve">  MEDICINAS Y PRODUCTOS FARMACÉUTICOS</t>
  </si>
  <si>
    <t>25600</t>
  </si>
  <si>
    <t xml:space="preserve">  FIBRAS SINTÉTICAS, HULES, PLÁSTICOS Y DERIVADOS</t>
  </si>
  <si>
    <t>26100</t>
  </si>
  <si>
    <t xml:space="preserve">  COMBUSTIBLES, LUBRICANTES Y ADITIVOS</t>
  </si>
  <si>
    <t>27000</t>
  </si>
  <si>
    <t>VESTUARIO, BLANCOS, PRENDAS DE PROTECCIÓN Y ARTÍCULOS DEPORTIVOS</t>
  </si>
  <si>
    <t>27300</t>
  </si>
  <si>
    <t xml:space="preserve">  ARTÍCULOS DEPORTIVOS</t>
  </si>
  <si>
    <t>27400</t>
  </si>
  <si>
    <t xml:space="preserve">  PRODUCTOS TEXTILES</t>
  </si>
  <si>
    <t>29000</t>
  </si>
  <si>
    <t>HERRAMIENTAS, REFACCIONES Y ACCESORIOS MENORES</t>
  </si>
  <si>
    <t>29100</t>
  </si>
  <si>
    <t xml:space="preserve">  HERRAMIENTAS MENORES</t>
  </si>
  <si>
    <t>29200</t>
  </si>
  <si>
    <t xml:space="preserve">  REFACCIONES Y ACCESORIOS MENORES DE EDIFICIOS</t>
  </si>
  <si>
    <t>29300</t>
  </si>
  <si>
    <t xml:space="preserve">  REFACCIONES Y ACCESORIOS MENORES DE MOBILIARIO Y EQUIPO DE ADMINISTRACIÓN, EDUCACIONAL Y RECREATIVO</t>
  </si>
  <si>
    <t>29400</t>
  </si>
  <si>
    <t xml:space="preserve">  REFACCIONES Y ACCESORIOS MENORES DE EQUIPO DE CÓMPUTO Y TECNOLOGÍAS DE INFORMACIÓN</t>
  </si>
  <si>
    <t>29600</t>
  </si>
  <si>
    <t xml:space="preserve">  REFACCIONES Y ACCESORIOS MENORES DE EQUIPO DE TRANSPORTE</t>
  </si>
  <si>
    <t>29900</t>
  </si>
  <si>
    <t xml:space="preserve">  REFACCIONES Y ACCESORIOS MENORES DE OTROS BIENES MUEBLES</t>
  </si>
  <si>
    <t>30000</t>
  </si>
  <si>
    <t>SERVICIOS GENERALES</t>
  </si>
  <si>
    <t>31000</t>
  </si>
  <si>
    <t>SERVICIOS BÁSICOS</t>
  </si>
  <si>
    <t>31100</t>
  </si>
  <si>
    <t xml:space="preserve">  ENERGÍA ELÉCTRICA</t>
  </si>
  <si>
    <t>31300</t>
  </si>
  <si>
    <t xml:space="preserve">  AGUA</t>
  </si>
  <si>
    <t>31400</t>
  </si>
  <si>
    <t xml:space="preserve">  TELEFONIA TRADICIONAL</t>
  </si>
  <si>
    <t>31700</t>
  </si>
  <si>
    <t xml:space="preserve">  SERVICIOS DE ACCESO A INTERNET, REDES Y PROCESAMIENTO DE INFORMACIÓN</t>
  </si>
  <si>
    <t>31800</t>
  </si>
  <si>
    <t xml:space="preserve">  SERVICIOS POSTALES Y TELEGRÁFICOS</t>
  </si>
  <si>
    <t>32000</t>
  </si>
  <si>
    <t>SERVICIOS DE ARRENDAMIENTO</t>
  </si>
  <si>
    <t>32300</t>
  </si>
  <si>
    <t xml:space="preserve">  ARRENDAMIENTO DE MOBILIARIO Y EQUIPO DE ADMINISTRACIÓN, EDUCACIONAL Y RECREATIVO</t>
  </si>
  <si>
    <t>32900</t>
  </si>
  <si>
    <t xml:space="preserve">  OTROS ARRENDAMIENTOS</t>
  </si>
  <si>
    <t>33000</t>
  </si>
  <si>
    <t>SERVICIOS PROFESIONALES, CIENTÍFICOS, TÉCNICOS Y OTROS SERVICIOS</t>
  </si>
  <si>
    <t>33100</t>
  </si>
  <si>
    <t xml:space="preserve">  SERVICIOS LEGALES, DE CONTABILIDAD, AUDITORÍA Y RELACIONADOS</t>
  </si>
  <si>
    <t>33300</t>
  </si>
  <si>
    <t xml:space="preserve">  SERVICIOS DE CONSULTORÍA ADMINISTRATIVA, PROCESOS, TÉCNICAS Y EN TECNOLOGÍAS DE LA INFORMACÍON</t>
  </si>
  <si>
    <t>33400</t>
  </si>
  <si>
    <t xml:space="preserve">  SERVICIOS DE CAPACITACIÓN</t>
  </si>
  <si>
    <t>33600</t>
  </si>
  <si>
    <t xml:space="preserve">  SERVICIOS DE APOYO ADMINISTRATIVO, TRADUCCIÓN, FOTOCOPIADO E IMPRESÍON</t>
  </si>
  <si>
    <t>33800</t>
  </si>
  <si>
    <t xml:space="preserve">  SERVICIOS DE VIGILANCIA</t>
  </si>
  <si>
    <t>34000</t>
  </si>
  <si>
    <t>SERVICIOS FINANCIEROS, BANCARIOS Y COMERCIALES</t>
  </si>
  <si>
    <t>34100</t>
  </si>
  <si>
    <t xml:space="preserve">  SERVICIOS FINANCIEROS Y BANCARIOS</t>
  </si>
  <si>
    <t>34500</t>
  </si>
  <si>
    <t xml:space="preserve">  SEGURO DE BIENES PATRIMONIALES</t>
  </si>
  <si>
    <t>35000</t>
  </si>
  <si>
    <t>SERVICIOS DE INSTALACIÓN, REPARACIÓN, MANTENIMIENTO Y CONSERVACIÓN</t>
  </si>
  <si>
    <t>35100</t>
  </si>
  <si>
    <t xml:space="preserve">  CONSERVACIÓN Y MANTENIMIENTO MENOR DE INMUEBLES</t>
  </si>
  <si>
    <t>35102</t>
  </si>
  <si>
    <t xml:space="preserve">  Mantenimiento y conservación de inmuebles para la prestación de servicios públicos</t>
  </si>
  <si>
    <t>35200</t>
  </si>
  <si>
    <t xml:space="preserve">  INSTALACIÓN, REPARACIÓN Y MANTENIMIENTO DE MOBILIARIO Y EQUIPO DE ADMINISTRACIÓN, EDUCACIONAL Y RECREATIVO</t>
  </si>
  <si>
    <t>35300</t>
  </si>
  <si>
    <t xml:space="preserve">  INSTALACIÓN, REPARACIÓN Y MANTENIMIENTO DE EQUIPO DE CÓMPUTO Y TECNOLOGÍAS DE LA INFORMACIÓN</t>
  </si>
  <si>
    <t>35500</t>
  </si>
  <si>
    <t xml:space="preserve">  REPARACIÓN Y MANTENIMIENTO DE EQUIPO DE TRANSPORTE</t>
  </si>
  <si>
    <t>35700</t>
  </si>
  <si>
    <t xml:space="preserve">  INSTALACIÓN, REPARACIÓN Y MANTENIMIENTO DE MAQUINARIA Y OTROS EQUIPOS Y HERRAMIENTA</t>
  </si>
  <si>
    <t>35800</t>
  </si>
  <si>
    <t xml:space="preserve">  SERVICIOS DE LIMPIEZA Y MANEJO DE DESECHOS</t>
  </si>
  <si>
    <t>35801</t>
  </si>
  <si>
    <t xml:space="preserve">  Servicios de limpieza  y Manejo de desechos.</t>
  </si>
  <si>
    <t>35900</t>
  </si>
  <si>
    <t xml:space="preserve">  SERVICIOS DE JARDINERÍA Y FUMIGACIÓN</t>
  </si>
  <si>
    <t>35901</t>
  </si>
  <si>
    <t xml:space="preserve">  Servicios de jardinería y fumigación</t>
  </si>
  <si>
    <t>36000</t>
  </si>
  <si>
    <t>SERVICIOS DE COMUNICACIÓN SOCIAL Y PUBLICIDAD</t>
  </si>
  <si>
    <t>36200</t>
  </si>
  <si>
    <t xml:space="preserve">  DIFUSIÓN POR RADIO,TELEVISIÓN Y OTROS MEDIOS DE MENSAJES COMERCIALES PARA PROMOVER LA VENTA DE BIENES O SERVICIOS</t>
  </si>
  <si>
    <t>37000</t>
  </si>
  <si>
    <t>SERVICIOS DE TRASLADOS Y VIÁTICOS</t>
  </si>
  <si>
    <t>37200</t>
  </si>
  <si>
    <t xml:space="preserve">  PASAJES TERRESTRES</t>
  </si>
  <si>
    <t>37500</t>
  </si>
  <si>
    <t xml:space="preserve">  VIÁTICOS EN EL PAIS</t>
  </si>
  <si>
    <t>38000</t>
  </si>
  <si>
    <t>SERVICIOS OFICIALES</t>
  </si>
  <si>
    <t>38200</t>
  </si>
  <si>
    <t xml:space="preserve">  GASTOS DE ORDEN SOCIAL Y CULTURAL</t>
  </si>
  <si>
    <t>38300</t>
  </si>
  <si>
    <t xml:space="preserve">  CONGRESOS Y CONVENCIONES</t>
  </si>
  <si>
    <t>39000</t>
  </si>
  <si>
    <t>OTROS SERVICIOS GENERALES</t>
  </si>
  <si>
    <t>39200</t>
  </si>
  <si>
    <t xml:space="preserve">  IMPUESTOS Y DERECHOS</t>
  </si>
  <si>
    <t>39500</t>
  </si>
  <si>
    <t xml:space="preserve">  PENAS, MULTAS, ACCESORIOS Y ACTUALIZACIONES</t>
  </si>
  <si>
    <t>39800</t>
  </si>
  <si>
    <t xml:space="preserve">  IMPUESTO SOBRE NÓMINAS Y OTROS QUE SE DERIVEN DE UNA RELACIÓN LABORAL</t>
  </si>
  <si>
    <t>39900</t>
  </si>
  <si>
    <t xml:space="preserve">  OTROS SERVICIOS GENERALES</t>
  </si>
  <si>
    <t>50000</t>
  </si>
  <si>
    <t>BIENES MUEBLES, INMUEBLES E INTANGIBLES</t>
  </si>
  <si>
    <t>51000</t>
  </si>
  <si>
    <t>MOBILIARIO Y EQUIPO DE ADMINISTRACIÓN</t>
  </si>
  <si>
    <t>51100</t>
  </si>
  <si>
    <t xml:space="preserve">  MUEBLES DE OFICINA Y ESTANTERÍA</t>
  </si>
  <si>
    <t>51101</t>
  </si>
  <si>
    <t xml:space="preserve">  Mobiliario</t>
  </si>
  <si>
    <t>51500</t>
  </si>
  <si>
    <t xml:space="preserve">  EQUIPOS DE CÓMPUTO Y DE TECNOLOGÍAS DE LA INFORMACIÓN</t>
  </si>
  <si>
    <t>51501</t>
  </si>
  <si>
    <t xml:space="preserve">  Bienes informáticos</t>
  </si>
  <si>
    <t>51900</t>
  </si>
  <si>
    <t xml:space="preserve">  OTRO MOBILIARIO Y EQUIPO DE ADMINISTRACIÓN</t>
  </si>
  <si>
    <t>51901</t>
  </si>
  <si>
    <t xml:space="preserve">  Equipo de administración</t>
  </si>
  <si>
    <t>56000</t>
  </si>
  <si>
    <t>MAQUINARIA, OTROS EQUIPOS Y HERRAMIENTAS</t>
  </si>
  <si>
    <t>56500</t>
  </si>
  <si>
    <t xml:space="preserve">  EQUIPO DE COMUNICACIÓN Y TELECOMUNICACIÓN</t>
  </si>
  <si>
    <t>56501</t>
  </si>
  <si>
    <t xml:space="preserve">  Equipos y aparatos de comunicaciones y telecomunicaciones</t>
  </si>
  <si>
    <t>59000</t>
  </si>
  <si>
    <t>ACTIVOS INTANGIBLES</t>
  </si>
  <si>
    <t>59100</t>
  </si>
  <si>
    <t xml:space="preserve">  SOFTWARE</t>
  </si>
  <si>
    <t>59101</t>
  </si>
  <si>
    <t xml:space="preserve">  Software</t>
  </si>
  <si>
    <t>SUELDOS BASE A PERSONAL EVENTUAL</t>
  </si>
  <si>
    <t>Sueldos base a personal eventual</t>
  </si>
  <si>
    <t>Prima vacional</t>
  </si>
  <si>
    <t>VESTUARIO Y UNIFORMES</t>
  </si>
  <si>
    <t>ARRENDAMIENTO DE ACTIVOS INTANGIBLES</t>
  </si>
  <si>
    <t>EXPOSICIONES</t>
  </si>
  <si>
    <t>TRASPASO ENTRE PARTIDAS PARA DAR SUFICIENCIA AL GASTO</t>
  </si>
  <si>
    <t>DEPARTAMENTO DE RECURSOS FINANCIEROS</t>
  </si>
  <si>
    <t>NO HUBO MODIFICACIÓN AL PRESUPUESTO</t>
  </si>
  <si>
    <t>SIN NOTA ACLARATORIA</t>
  </si>
  <si>
    <t>https://so.secoem.michoacan.gob.mx/wp-content/uploads/2025/04/rptEstadoPresupuestoEgresos-31a.pdf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</si>
</sst>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4" fontId="0" fillId="0" borderId="0" xfId="0" applyNumberFormat="1"/>
    <xf numFmtId="4" fontId="2" fillId="3" borderId="1" xfId="0" applyNumberFormat="1" applyFont="1" applyFill="1" applyBorder="1" applyAlignment="1">
      <alignment horizontal="center" wrapText="1"/>
    </xf>
    <xf numFmtId="14" fontId="0" fillId="0" borderId="1" xfId="0" applyNumberFormat="1" applyBorder="1" applyAlignment="1">
      <alignment horizontal="center" vertical="center" wrapText="1"/>
    </xf>
    <xf numFmtId="0" fontId="4" fillId="0" borderId="1" xfId="1" applyBorder="1" applyAlignment="1">
      <alignment horizontal="center" vertical="center" wrapText="1"/>
    </xf>
    <xf numFmtId="2" fontId="3" fillId="0" borderId="1" xfId="0" applyNumberFormat="1" applyFont="1" applyBorder="1" applyAlignment="1">
      <alignment horizontal="center" vertical="center" wrapText="1"/>
    </xf>
    <xf numFmtId="2" fontId="0" fillId="0" borderId="1" xfId="0" applyNumberFormat="1" applyBorder="1" applyAlignment="1">
      <alignment horizontal="center" vertical="center" wrapText="1"/>
    </xf>
    <xf numFmtId="2" fontId="0"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04/rptEstadoPresupuestoEgresos-31a.pdf" TargetMode="External"/><Relationship Id="rId117" Type="http://schemas.openxmlformats.org/officeDocument/2006/relationships/hyperlink" Target="https://so.secoem.michoacan.gob.mx/wp-content/uploads/2025/04/rptEstadoPresupuestoEgresos-31a.pdf" TargetMode="External"/><Relationship Id="rId21" Type="http://schemas.openxmlformats.org/officeDocument/2006/relationships/hyperlink" Target="https://so.secoem.michoacan.gob.mx/wp-content/uploads/2025/04/rptEstadoPresupuestoEgresos-31a.pdf" TargetMode="External"/><Relationship Id="rId42" Type="http://schemas.openxmlformats.org/officeDocument/2006/relationships/hyperlink" Target="https://so.secoem.michoacan.gob.mx/wp-content/uploads/2025/04/rptEstadoPresupuestoEgresos-31a.pdf" TargetMode="External"/><Relationship Id="rId47" Type="http://schemas.openxmlformats.org/officeDocument/2006/relationships/hyperlink" Target="https://so.secoem.michoacan.gob.mx/wp-content/uploads/2025/04/rptEstadoPresupuestoEgresos-31a.pdf" TargetMode="External"/><Relationship Id="rId63" Type="http://schemas.openxmlformats.org/officeDocument/2006/relationships/hyperlink" Target="https://so.secoem.michoacan.gob.mx/wp-content/uploads/2025/04/rptEstadoPresupuestoEgresos-31a.pdf" TargetMode="External"/><Relationship Id="rId68" Type="http://schemas.openxmlformats.org/officeDocument/2006/relationships/hyperlink" Target="https://so.secoem.michoacan.gob.mx/wp-content/uploads/2025/04/rptEstadoPresupuestoEgresos-31a.pdf" TargetMode="External"/><Relationship Id="rId84" Type="http://schemas.openxmlformats.org/officeDocument/2006/relationships/hyperlink" Target="https://so.secoem.michoacan.gob.mx/wp-content/uploads/2025/04/rptEstadoPresupuestoEgresos-31a.pdf" TargetMode="External"/><Relationship Id="rId89" Type="http://schemas.openxmlformats.org/officeDocument/2006/relationships/hyperlink" Target="https://so.secoem.michoacan.gob.mx/wp-content/uploads/2025/04/rptEstadoPresupuestoEgresos-31a.pdf" TargetMode="External"/><Relationship Id="rId112" Type="http://schemas.openxmlformats.org/officeDocument/2006/relationships/hyperlink" Target="https://so.secoem.michoacan.gob.mx/wp-content/uploads/2025/04/rptEstadoPresupuestoEgresos-31a.pdf" TargetMode="External"/><Relationship Id="rId16" Type="http://schemas.openxmlformats.org/officeDocument/2006/relationships/hyperlink" Target="https://so.secoem.michoacan.gob.mx/wp-content/uploads/2025/04/rptEstadoPresupuestoEgresos-31a.pdf" TargetMode="External"/><Relationship Id="rId107" Type="http://schemas.openxmlformats.org/officeDocument/2006/relationships/hyperlink" Target="https://so.secoem.michoacan.gob.mx/wp-content/uploads/2025/04/rptEstadoPresupuestoEgresos-31a.pdf" TargetMode="External"/><Relationship Id="rId11" Type="http://schemas.openxmlformats.org/officeDocument/2006/relationships/hyperlink" Target="https://so.secoem.michoacan.gob.mx/wp-content/uploads/2025/04/rptEstadoPresupuestoEgresos-31a.pdf" TargetMode="External"/><Relationship Id="rId32" Type="http://schemas.openxmlformats.org/officeDocument/2006/relationships/hyperlink" Target="https://so.secoem.michoacan.gob.mx/wp-content/uploads/2025/04/rptEstadoPresupuestoEgresos-31a.pdf" TargetMode="External"/><Relationship Id="rId37" Type="http://schemas.openxmlformats.org/officeDocument/2006/relationships/hyperlink" Target="https://so.secoem.michoacan.gob.mx/wp-content/uploads/2025/04/rptEstadoPresupuestoEgresos-31a.pdf" TargetMode="External"/><Relationship Id="rId53" Type="http://schemas.openxmlformats.org/officeDocument/2006/relationships/hyperlink" Target="https://so.secoem.michoacan.gob.mx/wp-content/uploads/2025/04/rptEstadoPresupuestoEgresos-31a.pdf" TargetMode="External"/><Relationship Id="rId58" Type="http://schemas.openxmlformats.org/officeDocument/2006/relationships/hyperlink" Target="https://so.secoem.michoacan.gob.mx/wp-content/uploads/2025/04/rptEstadoPresupuestoEgresos-31a.pdf" TargetMode="External"/><Relationship Id="rId74" Type="http://schemas.openxmlformats.org/officeDocument/2006/relationships/hyperlink" Target="https://so.secoem.michoacan.gob.mx/wp-content/uploads/2025/04/rptEstadoPresupuestoEgresos-31a.pdf" TargetMode="External"/><Relationship Id="rId79" Type="http://schemas.openxmlformats.org/officeDocument/2006/relationships/hyperlink" Target="https://so.secoem.michoacan.gob.mx/wp-content/uploads/2025/04/rptEstadoPresupuestoEgresos-31a.pdf" TargetMode="External"/><Relationship Id="rId102" Type="http://schemas.openxmlformats.org/officeDocument/2006/relationships/hyperlink" Target="https://so.secoem.michoacan.gob.mx/wp-content/uploads/2025/04/rptEstadoPresupuestoEgresos-31a.pdf" TargetMode="External"/><Relationship Id="rId5" Type="http://schemas.openxmlformats.org/officeDocument/2006/relationships/hyperlink" Target="https://so.secoem.michoacan.gob.mx/wp-content/uploads/2025/04/rptEstadoPresupuestoEgresos-31a.pdf" TargetMode="External"/><Relationship Id="rId90" Type="http://schemas.openxmlformats.org/officeDocument/2006/relationships/hyperlink" Target="https://so.secoem.michoacan.gob.mx/wp-content/uploads/2025/04/rptEstadoPresupuestoEgresos-31a.pdf" TargetMode="External"/><Relationship Id="rId95" Type="http://schemas.openxmlformats.org/officeDocument/2006/relationships/hyperlink" Target="https://so.secoem.michoacan.gob.mx/wp-content/uploads/2025/04/rptEstadoPresupuestoEgresos-31a.pdf" TargetMode="External"/><Relationship Id="rId22" Type="http://schemas.openxmlformats.org/officeDocument/2006/relationships/hyperlink" Target="https://so.secoem.michoacan.gob.mx/wp-content/uploads/2025/04/rptEstadoPresupuestoEgresos-31a.pdf" TargetMode="External"/><Relationship Id="rId27" Type="http://schemas.openxmlformats.org/officeDocument/2006/relationships/hyperlink" Target="https://so.secoem.michoacan.gob.mx/wp-content/uploads/2025/04/rptEstadoPresupuestoEgresos-31a.pdf" TargetMode="External"/><Relationship Id="rId43" Type="http://schemas.openxmlformats.org/officeDocument/2006/relationships/hyperlink" Target="https://so.secoem.michoacan.gob.mx/wp-content/uploads/2025/04/rptEstadoPresupuestoEgresos-31a.pdf" TargetMode="External"/><Relationship Id="rId48" Type="http://schemas.openxmlformats.org/officeDocument/2006/relationships/hyperlink" Target="https://so.secoem.michoacan.gob.mx/wp-content/uploads/2025/04/rptEstadoPresupuestoEgresos-31a.pdf" TargetMode="External"/><Relationship Id="rId64" Type="http://schemas.openxmlformats.org/officeDocument/2006/relationships/hyperlink" Target="https://so.secoem.michoacan.gob.mx/wp-content/uploads/2025/04/rptEstadoPresupuestoEgresos-31a.pdf" TargetMode="External"/><Relationship Id="rId69" Type="http://schemas.openxmlformats.org/officeDocument/2006/relationships/hyperlink" Target="https://so.secoem.michoacan.gob.mx/wp-content/uploads/2025/04/rptEstadoPresupuestoEgresos-31a.pdf" TargetMode="External"/><Relationship Id="rId113" Type="http://schemas.openxmlformats.org/officeDocument/2006/relationships/hyperlink" Target="https://so.secoem.michoacan.gob.mx/wp-content/uploads/2025/04/rptEstadoPresupuestoEgresos-31a.pdf" TargetMode="External"/><Relationship Id="rId118" Type="http://schemas.openxmlformats.org/officeDocument/2006/relationships/hyperlink" Target="https://so.secoem.michoacan.gob.mx/wp-content/uploads/2025/04/rptEstadoPresupuestoEgresos-31a.pdf" TargetMode="External"/><Relationship Id="rId80" Type="http://schemas.openxmlformats.org/officeDocument/2006/relationships/hyperlink" Target="https://so.secoem.michoacan.gob.mx/wp-content/uploads/2025/04/rptEstadoPresupuestoEgresos-31a.pdf" TargetMode="External"/><Relationship Id="rId85" Type="http://schemas.openxmlformats.org/officeDocument/2006/relationships/hyperlink" Target="https://so.secoem.michoacan.gob.mx/wp-content/uploads/2025/04/rptEstadoPresupuestoEgresos-31a.pdf" TargetMode="External"/><Relationship Id="rId12" Type="http://schemas.openxmlformats.org/officeDocument/2006/relationships/hyperlink" Target="https://so.secoem.michoacan.gob.mx/wp-content/uploads/2025/04/rptEstadoPresupuestoEgresos-31a.pdf" TargetMode="External"/><Relationship Id="rId17" Type="http://schemas.openxmlformats.org/officeDocument/2006/relationships/hyperlink" Target="https://so.secoem.michoacan.gob.mx/wp-content/uploads/2025/04/rptEstadoPresupuestoEgresos-31a.pdf" TargetMode="External"/><Relationship Id="rId33" Type="http://schemas.openxmlformats.org/officeDocument/2006/relationships/hyperlink" Target="https://so.secoem.michoacan.gob.mx/wp-content/uploads/2025/04/rptEstadoPresupuestoEgresos-31a.pdf" TargetMode="External"/><Relationship Id="rId38" Type="http://schemas.openxmlformats.org/officeDocument/2006/relationships/hyperlink" Target="https://so.secoem.michoacan.gob.mx/wp-content/uploads/2025/04/rptEstadoPresupuestoEgresos-31a.pdf" TargetMode="External"/><Relationship Id="rId59" Type="http://schemas.openxmlformats.org/officeDocument/2006/relationships/hyperlink" Target="https://so.secoem.michoacan.gob.mx/wp-content/uploads/2025/04/rptEstadoPresupuestoEgresos-31a.pdf" TargetMode="External"/><Relationship Id="rId103" Type="http://schemas.openxmlformats.org/officeDocument/2006/relationships/hyperlink" Target="https://so.secoem.michoacan.gob.mx/wp-content/uploads/2025/04/rptEstadoPresupuestoEgresos-31a.pdf" TargetMode="External"/><Relationship Id="rId108" Type="http://schemas.openxmlformats.org/officeDocument/2006/relationships/hyperlink" Target="https://so.secoem.michoacan.gob.mx/wp-content/uploads/2025/04/rptEstadoPresupuestoEgresos-31a.pdf" TargetMode="External"/><Relationship Id="rId54" Type="http://schemas.openxmlformats.org/officeDocument/2006/relationships/hyperlink" Target="https://so.secoem.michoacan.gob.mx/wp-content/uploads/2025/04/rptEstadoPresupuestoEgresos-31a.pdf" TargetMode="External"/><Relationship Id="rId70" Type="http://schemas.openxmlformats.org/officeDocument/2006/relationships/hyperlink" Target="https://so.secoem.michoacan.gob.mx/wp-content/uploads/2025/04/rptEstadoPresupuestoEgresos-31a.pdf" TargetMode="External"/><Relationship Id="rId75" Type="http://schemas.openxmlformats.org/officeDocument/2006/relationships/hyperlink" Target="https://so.secoem.michoacan.gob.mx/wp-content/uploads/2025/04/rptEstadoPresupuestoEgresos-31a.pdf" TargetMode="External"/><Relationship Id="rId91" Type="http://schemas.openxmlformats.org/officeDocument/2006/relationships/hyperlink" Target="https://so.secoem.michoacan.gob.mx/wp-content/uploads/2025/04/rptEstadoPresupuestoEgresos-31a.pdf" TargetMode="External"/><Relationship Id="rId96" Type="http://schemas.openxmlformats.org/officeDocument/2006/relationships/hyperlink" Target="https://so.secoem.michoacan.gob.mx/wp-content/uploads/2025/04/rptEstadoPresupuestoEgresos-31a.pdf" TargetMode="External"/><Relationship Id="rId1" Type="http://schemas.openxmlformats.org/officeDocument/2006/relationships/hyperlink" Target="https://so.secoem.michoacan.gob.mx/wp-content/uploads/2025/04/rptEstadoPresupuestoEgresos-31a.pdf" TargetMode="External"/><Relationship Id="rId6" Type="http://schemas.openxmlformats.org/officeDocument/2006/relationships/hyperlink" Target="https://so.secoem.michoacan.gob.mx/wp-content/uploads/2025/04/rptEstadoPresupuestoEgresos-31a.pdf" TargetMode="External"/><Relationship Id="rId23" Type="http://schemas.openxmlformats.org/officeDocument/2006/relationships/hyperlink" Target="https://so.secoem.michoacan.gob.mx/wp-content/uploads/2025/04/rptEstadoPresupuestoEgresos-31a.pdf" TargetMode="External"/><Relationship Id="rId28" Type="http://schemas.openxmlformats.org/officeDocument/2006/relationships/hyperlink" Target="https://so.secoem.michoacan.gob.mx/wp-content/uploads/2025/04/rptEstadoPresupuestoEgresos-31a.pdf" TargetMode="External"/><Relationship Id="rId49" Type="http://schemas.openxmlformats.org/officeDocument/2006/relationships/hyperlink" Target="https://so.secoem.michoacan.gob.mx/wp-content/uploads/2025/04/rptEstadoPresupuestoEgresos-31a.pdf" TargetMode="External"/><Relationship Id="rId114" Type="http://schemas.openxmlformats.org/officeDocument/2006/relationships/hyperlink" Target="https://so.secoem.michoacan.gob.mx/wp-content/uploads/2025/04/rptEstadoPresupuestoEgresos-31a.pdf" TargetMode="External"/><Relationship Id="rId119" Type="http://schemas.openxmlformats.org/officeDocument/2006/relationships/printerSettings" Target="../printerSettings/printerSettings1.bin"/><Relationship Id="rId10" Type="http://schemas.openxmlformats.org/officeDocument/2006/relationships/hyperlink" Target="https://so.secoem.michoacan.gob.mx/wp-content/uploads/2025/04/rptEstadoPresupuestoEgresos-31a.pdf" TargetMode="External"/><Relationship Id="rId31" Type="http://schemas.openxmlformats.org/officeDocument/2006/relationships/hyperlink" Target="https://so.secoem.michoacan.gob.mx/wp-content/uploads/2025/04/rptEstadoPresupuestoEgresos-31a.pdf" TargetMode="External"/><Relationship Id="rId44" Type="http://schemas.openxmlformats.org/officeDocument/2006/relationships/hyperlink" Target="https://so.secoem.michoacan.gob.mx/wp-content/uploads/2025/04/rptEstadoPresupuestoEgresos-31a.pdf" TargetMode="External"/><Relationship Id="rId52" Type="http://schemas.openxmlformats.org/officeDocument/2006/relationships/hyperlink" Target="https://so.secoem.michoacan.gob.mx/wp-content/uploads/2025/04/rptEstadoPresupuestoEgresos-31a.pdf" TargetMode="External"/><Relationship Id="rId60" Type="http://schemas.openxmlformats.org/officeDocument/2006/relationships/hyperlink" Target="https://so.secoem.michoacan.gob.mx/wp-content/uploads/2025/04/rptEstadoPresupuestoEgresos-31a.pdf" TargetMode="External"/><Relationship Id="rId65" Type="http://schemas.openxmlformats.org/officeDocument/2006/relationships/hyperlink" Target="https://so.secoem.michoacan.gob.mx/wp-content/uploads/2025/04/rptEstadoPresupuestoEgresos-31a.pdf" TargetMode="External"/><Relationship Id="rId73" Type="http://schemas.openxmlformats.org/officeDocument/2006/relationships/hyperlink" Target="https://so.secoem.michoacan.gob.mx/wp-content/uploads/2025/04/rptEstadoPresupuestoEgresos-31a.pdf" TargetMode="External"/><Relationship Id="rId78" Type="http://schemas.openxmlformats.org/officeDocument/2006/relationships/hyperlink" Target="https://so.secoem.michoacan.gob.mx/wp-content/uploads/2025/04/rptEstadoPresupuestoEgresos-31a.pdf" TargetMode="External"/><Relationship Id="rId81" Type="http://schemas.openxmlformats.org/officeDocument/2006/relationships/hyperlink" Target="https://so.secoem.michoacan.gob.mx/wp-content/uploads/2025/04/rptEstadoPresupuestoEgresos-31a.pdf" TargetMode="External"/><Relationship Id="rId86" Type="http://schemas.openxmlformats.org/officeDocument/2006/relationships/hyperlink" Target="https://so.secoem.michoacan.gob.mx/wp-content/uploads/2025/04/rptEstadoPresupuestoEgresos-31a.pdf" TargetMode="External"/><Relationship Id="rId94" Type="http://schemas.openxmlformats.org/officeDocument/2006/relationships/hyperlink" Target="https://so.secoem.michoacan.gob.mx/wp-content/uploads/2025/04/rptEstadoPresupuestoEgresos-31a.pdf" TargetMode="External"/><Relationship Id="rId99" Type="http://schemas.openxmlformats.org/officeDocument/2006/relationships/hyperlink" Target="https://so.secoem.michoacan.gob.mx/wp-content/uploads/2025/04/rptEstadoPresupuestoEgresos-31a.pdf" TargetMode="External"/><Relationship Id="rId101" Type="http://schemas.openxmlformats.org/officeDocument/2006/relationships/hyperlink" Target="https://so.secoem.michoacan.gob.mx/wp-content/uploads/2025/04/rptEstadoPresupuestoEgresos-31a.pdf" TargetMode="External"/><Relationship Id="rId4" Type="http://schemas.openxmlformats.org/officeDocument/2006/relationships/hyperlink" Target="https://so.secoem.michoacan.gob.mx/wp-content/uploads/2025/04/rptEstadoPresupuestoEgresos-31a.pdf" TargetMode="External"/><Relationship Id="rId9" Type="http://schemas.openxmlformats.org/officeDocument/2006/relationships/hyperlink" Target="https://so.secoem.michoacan.gob.mx/wp-content/uploads/2025/04/rptEstadoPresupuestoEgresos-31a.pdf" TargetMode="External"/><Relationship Id="rId13" Type="http://schemas.openxmlformats.org/officeDocument/2006/relationships/hyperlink" Target="https://so.secoem.michoacan.gob.mx/wp-content/uploads/2025/04/rptEstadoPresupuestoEgresos-31a.pdf" TargetMode="External"/><Relationship Id="rId18" Type="http://schemas.openxmlformats.org/officeDocument/2006/relationships/hyperlink" Target="https://so.secoem.michoacan.gob.mx/wp-content/uploads/2025/04/rptEstadoPresupuestoEgresos-31a.pdf" TargetMode="External"/><Relationship Id="rId39" Type="http://schemas.openxmlformats.org/officeDocument/2006/relationships/hyperlink" Target="https://so.secoem.michoacan.gob.mx/wp-content/uploads/2025/04/rptEstadoPresupuestoEgresos-31a.pdf" TargetMode="External"/><Relationship Id="rId109" Type="http://schemas.openxmlformats.org/officeDocument/2006/relationships/hyperlink" Target="https://so.secoem.michoacan.gob.mx/wp-content/uploads/2025/04/rptEstadoPresupuestoEgresos-31a.pdf" TargetMode="External"/><Relationship Id="rId34" Type="http://schemas.openxmlformats.org/officeDocument/2006/relationships/hyperlink" Target="https://so.secoem.michoacan.gob.mx/wp-content/uploads/2025/04/rptEstadoPresupuestoEgresos-31a.pdf" TargetMode="External"/><Relationship Id="rId50" Type="http://schemas.openxmlformats.org/officeDocument/2006/relationships/hyperlink" Target="https://so.secoem.michoacan.gob.mx/wp-content/uploads/2025/04/rptEstadoPresupuestoEgresos-31a.pdf" TargetMode="External"/><Relationship Id="rId55" Type="http://schemas.openxmlformats.org/officeDocument/2006/relationships/hyperlink" Target="https://so.secoem.michoacan.gob.mx/wp-content/uploads/2025/04/rptEstadoPresupuestoEgresos-31a.pdf" TargetMode="External"/><Relationship Id="rId76" Type="http://schemas.openxmlformats.org/officeDocument/2006/relationships/hyperlink" Target="https://so.secoem.michoacan.gob.mx/wp-content/uploads/2025/04/rptEstadoPresupuestoEgresos-31a.pdf" TargetMode="External"/><Relationship Id="rId97" Type="http://schemas.openxmlformats.org/officeDocument/2006/relationships/hyperlink" Target="https://so.secoem.michoacan.gob.mx/wp-content/uploads/2025/04/rptEstadoPresupuestoEgresos-31a.pdf" TargetMode="External"/><Relationship Id="rId104" Type="http://schemas.openxmlformats.org/officeDocument/2006/relationships/hyperlink" Target="https://so.secoem.michoacan.gob.mx/wp-content/uploads/2025/04/rptEstadoPresupuestoEgresos-31a.pdf" TargetMode="External"/><Relationship Id="rId120" Type="http://schemas.openxmlformats.org/officeDocument/2006/relationships/vmlDrawing" Target="../drawings/vmlDrawing1.vml"/><Relationship Id="rId7" Type="http://schemas.openxmlformats.org/officeDocument/2006/relationships/hyperlink" Target="https://so.secoem.michoacan.gob.mx/wp-content/uploads/2025/04/rptEstadoPresupuestoEgresos-31a.pdf" TargetMode="External"/><Relationship Id="rId71" Type="http://schemas.openxmlformats.org/officeDocument/2006/relationships/hyperlink" Target="https://so.secoem.michoacan.gob.mx/wp-content/uploads/2025/04/rptEstadoPresupuestoEgresos-31a.pdf" TargetMode="External"/><Relationship Id="rId92" Type="http://schemas.openxmlformats.org/officeDocument/2006/relationships/hyperlink" Target="https://so.secoem.michoacan.gob.mx/wp-content/uploads/2025/04/rptEstadoPresupuestoEgresos-31a.pdf" TargetMode="External"/><Relationship Id="rId2" Type="http://schemas.openxmlformats.org/officeDocument/2006/relationships/hyperlink" Target="https://so.secoem.michoacan.gob.mx/wp-content/uploads/2025/04/rptEstadoPresupuestoEgresos-31a.pdf" TargetMode="External"/><Relationship Id="rId29" Type="http://schemas.openxmlformats.org/officeDocument/2006/relationships/hyperlink" Target="https://so.secoem.michoacan.gob.mx/wp-content/uploads/2025/04/rptEstadoPresupuestoEgresos-31a.pdf" TargetMode="External"/><Relationship Id="rId24" Type="http://schemas.openxmlformats.org/officeDocument/2006/relationships/hyperlink" Target="https://so.secoem.michoacan.gob.mx/wp-content/uploads/2025/04/rptEstadoPresupuestoEgresos-31a.pdf" TargetMode="External"/><Relationship Id="rId40" Type="http://schemas.openxmlformats.org/officeDocument/2006/relationships/hyperlink" Target="https://so.secoem.michoacan.gob.mx/wp-content/uploads/2025/04/rptEstadoPresupuestoEgresos-31a.pdf" TargetMode="External"/><Relationship Id="rId45" Type="http://schemas.openxmlformats.org/officeDocument/2006/relationships/hyperlink" Target="https://so.secoem.michoacan.gob.mx/wp-content/uploads/2025/04/rptEstadoPresupuestoEgresos-31a.pdf" TargetMode="External"/><Relationship Id="rId66" Type="http://schemas.openxmlformats.org/officeDocument/2006/relationships/hyperlink" Target="https://so.secoem.michoacan.gob.mx/wp-content/uploads/2025/04/rptEstadoPresupuestoEgresos-31a.pdf" TargetMode="External"/><Relationship Id="rId87" Type="http://schemas.openxmlformats.org/officeDocument/2006/relationships/hyperlink" Target="https://so.secoem.michoacan.gob.mx/wp-content/uploads/2025/04/rptEstadoPresupuestoEgresos-31a.pdf" TargetMode="External"/><Relationship Id="rId110" Type="http://schemas.openxmlformats.org/officeDocument/2006/relationships/hyperlink" Target="https://so.secoem.michoacan.gob.mx/wp-content/uploads/2025/04/rptEstadoPresupuestoEgresos-31a.pdf" TargetMode="External"/><Relationship Id="rId115" Type="http://schemas.openxmlformats.org/officeDocument/2006/relationships/hyperlink" Target="https://so.secoem.michoacan.gob.mx/wp-content/uploads/2025/04/rptEstadoPresupuestoEgresos-31a.pdf" TargetMode="External"/><Relationship Id="rId61" Type="http://schemas.openxmlformats.org/officeDocument/2006/relationships/hyperlink" Target="https://so.secoem.michoacan.gob.mx/wp-content/uploads/2025/04/rptEstadoPresupuestoEgresos-31a.pdf" TargetMode="External"/><Relationship Id="rId82" Type="http://schemas.openxmlformats.org/officeDocument/2006/relationships/hyperlink" Target="https://so.secoem.michoacan.gob.mx/wp-content/uploads/2025/04/rptEstadoPresupuestoEgresos-31a.pdf" TargetMode="External"/><Relationship Id="rId19" Type="http://schemas.openxmlformats.org/officeDocument/2006/relationships/hyperlink" Target="https://so.secoem.michoacan.gob.mx/wp-content/uploads/2025/04/rptEstadoPresupuestoEgresos-31a.pdf" TargetMode="External"/><Relationship Id="rId14" Type="http://schemas.openxmlformats.org/officeDocument/2006/relationships/hyperlink" Target="https://so.secoem.michoacan.gob.mx/wp-content/uploads/2025/04/rptEstadoPresupuestoEgresos-31a.pdf" TargetMode="External"/><Relationship Id="rId30" Type="http://schemas.openxmlformats.org/officeDocument/2006/relationships/hyperlink" Target="https://so.secoem.michoacan.gob.mx/wp-content/uploads/2025/04/rptEstadoPresupuestoEgresos-31a.pdf" TargetMode="External"/><Relationship Id="rId35" Type="http://schemas.openxmlformats.org/officeDocument/2006/relationships/hyperlink" Target="https://so.secoem.michoacan.gob.mx/wp-content/uploads/2025/04/rptEstadoPresupuestoEgresos-31a.pdf" TargetMode="External"/><Relationship Id="rId56" Type="http://schemas.openxmlformats.org/officeDocument/2006/relationships/hyperlink" Target="https://so.secoem.michoacan.gob.mx/wp-content/uploads/2025/04/rptEstadoPresupuestoEgresos-31a.pdf" TargetMode="External"/><Relationship Id="rId77" Type="http://schemas.openxmlformats.org/officeDocument/2006/relationships/hyperlink" Target="https://so.secoem.michoacan.gob.mx/wp-content/uploads/2025/04/rptEstadoPresupuestoEgresos-31a.pdf" TargetMode="External"/><Relationship Id="rId100" Type="http://schemas.openxmlformats.org/officeDocument/2006/relationships/hyperlink" Target="https://so.secoem.michoacan.gob.mx/wp-content/uploads/2025/04/rptEstadoPresupuestoEgresos-31a.pdf" TargetMode="External"/><Relationship Id="rId105" Type="http://schemas.openxmlformats.org/officeDocument/2006/relationships/hyperlink" Target="https://so.secoem.michoacan.gob.mx/wp-content/uploads/2025/04/rptEstadoPresupuestoEgresos-31a.pdf" TargetMode="External"/><Relationship Id="rId8" Type="http://schemas.openxmlformats.org/officeDocument/2006/relationships/hyperlink" Target="https://so.secoem.michoacan.gob.mx/wp-content/uploads/2025/04/rptEstadoPresupuestoEgresos-31a.pdf" TargetMode="External"/><Relationship Id="rId51" Type="http://schemas.openxmlformats.org/officeDocument/2006/relationships/hyperlink" Target="https://so.secoem.michoacan.gob.mx/wp-content/uploads/2025/04/rptEstadoPresupuestoEgresos-31a.pdf" TargetMode="External"/><Relationship Id="rId72" Type="http://schemas.openxmlformats.org/officeDocument/2006/relationships/hyperlink" Target="https://so.secoem.michoacan.gob.mx/wp-content/uploads/2025/04/rptEstadoPresupuestoEgresos-31a.pdf" TargetMode="External"/><Relationship Id="rId93" Type="http://schemas.openxmlformats.org/officeDocument/2006/relationships/hyperlink" Target="https://so.secoem.michoacan.gob.mx/wp-content/uploads/2025/04/rptEstadoPresupuestoEgresos-31a.pdf" TargetMode="External"/><Relationship Id="rId98" Type="http://schemas.openxmlformats.org/officeDocument/2006/relationships/hyperlink" Target="https://so.secoem.michoacan.gob.mx/wp-content/uploads/2025/04/rptEstadoPresupuestoEgresos-31a.pdf" TargetMode="External"/><Relationship Id="rId3" Type="http://schemas.openxmlformats.org/officeDocument/2006/relationships/hyperlink" Target="https://so.secoem.michoacan.gob.mx/wp-content/uploads/2025/04/rptEstadoPresupuestoEgresos-31a.pdf" TargetMode="External"/><Relationship Id="rId25" Type="http://schemas.openxmlformats.org/officeDocument/2006/relationships/hyperlink" Target="https://so.secoem.michoacan.gob.mx/wp-content/uploads/2025/04/rptEstadoPresupuestoEgresos-31a.pdf" TargetMode="External"/><Relationship Id="rId46" Type="http://schemas.openxmlformats.org/officeDocument/2006/relationships/hyperlink" Target="https://so.secoem.michoacan.gob.mx/wp-content/uploads/2025/04/rptEstadoPresupuestoEgresos-31a.pdf" TargetMode="External"/><Relationship Id="rId67" Type="http://schemas.openxmlformats.org/officeDocument/2006/relationships/hyperlink" Target="https://so.secoem.michoacan.gob.mx/wp-content/uploads/2025/04/rptEstadoPresupuestoEgresos-31a.pdf" TargetMode="External"/><Relationship Id="rId116" Type="http://schemas.openxmlformats.org/officeDocument/2006/relationships/hyperlink" Target="https://so.secoem.michoacan.gob.mx/wp-content/uploads/2025/04/rptEstadoPresupuestoEgresos-31a.pdf" TargetMode="External"/><Relationship Id="rId20" Type="http://schemas.openxmlformats.org/officeDocument/2006/relationships/hyperlink" Target="https://so.secoem.michoacan.gob.mx/wp-content/uploads/2025/04/rptEstadoPresupuestoEgresos-31a.pdf" TargetMode="External"/><Relationship Id="rId41" Type="http://schemas.openxmlformats.org/officeDocument/2006/relationships/hyperlink" Target="https://so.secoem.michoacan.gob.mx/wp-content/uploads/2025/04/rptEstadoPresupuestoEgresos-31a.pdf" TargetMode="External"/><Relationship Id="rId62" Type="http://schemas.openxmlformats.org/officeDocument/2006/relationships/hyperlink" Target="https://so.secoem.michoacan.gob.mx/wp-content/uploads/2025/04/rptEstadoPresupuestoEgresos-31a.pdf" TargetMode="External"/><Relationship Id="rId83" Type="http://schemas.openxmlformats.org/officeDocument/2006/relationships/hyperlink" Target="https://so.secoem.michoacan.gob.mx/wp-content/uploads/2025/04/rptEstadoPresupuestoEgresos-31a.pdf" TargetMode="External"/><Relationship Id="rId88" Type="http://schemas.openxmlformats.org/officeDocument/2006/relationships/hyperlink" Target="https://so.secoem.michoacan.gob.mx/wp-content/uploads/2025/04/rptEstadoPresupuestoEgresos-31a.pdf" TargetMode="External"/><Relationship Id="rId111" Type="http://schemas.openxmlformats.org/officeDocument/2006/relationships/hyperlink" Target="https://so.secoem.michoacan.gob.mx/wp-content/uploads/2025/04/rptEstadoPresupuestoEgresos-31a.pdf" TargetMode="External"/><Relationship Id="rId15" Type="http://schemas.openxmlformats.org/officeDocument/2006/relationships/hyperlink" Target="https://so.secoem.michoacan.gob.mx/wp-content/uploads/2025/04/rptEstadoPresupuestoEgresos-31a.pdf" TargetMode="External"/><Relationship Id="rId36" Type="http://schemas.openxmlformats.org/officeDocument/2006/relationships/hyperlink" Target="https://so.secoem.michoacan.gob.mx/wp-content/uploads/2025/04/rptEstadoPresupuestoEgresos-31a.pdf" TargetMode="External"/><Relationship Id="rId57" Type="http://schemas.openxmlformats.org/officeDocument/2006/relationships/hyperlink" Target="https://so.secoem.michoacan.gob.mx/wp-content/uploads/2025/04/rptEstadoPresupuestoEgresos-31a.pdf" TargetMode="External"/><Relationship Id="rId106" Type="http://schemas.openxmlformats.org/officeDocument/2006/relationships/hyperlink" Target="https://so.secoem.michoacan.gob.mx/wp-content/uploads/2025/04/rptEstadoPresupuestoEgresos-31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5"/>
  <sheetViews>
    <sheetView tabSelected="1" topLeftCell="A2" zoomScaleNormal="100" workbookViewId="0">
      <selection activeCell="J8" sqref="J8"/>
    </sheetView>
  </sheetViews>
  <sheetFormatPr baseColWidth="10" defaultColWidth="9.140625" defaultRowHeight="15" x14ac:dyDescent="0.25"/>
  <cols>
    <col min="1" max="1" width="13.7109375" customWidth="1"/>
    <col min="2" max="2" width="19.28515625" customWidth="1"/>
    <col min="3" max="3" width="18.28515625" customWidth="1"/>
    <col min="4" max="4" width="16.28515625" customWidth="1"/>
    <col min="5" max="5" width="21.28515625" customWidth="1"/>
    <col min="6" max="6" width="20.85546875" customWidth="1"/>
    <col min="7" max="7" width="40" bestFit="1" customWidth="1"/>
    <col min="8" max="8" width="31" style="3" customWidth="1"/>
    <col min="9" max="9" width="32.85546875" style="3" customWidth="1"/>
    <col min="10" max="10" width="30.85546875" style="3" customWidth="1"/>
    <col min="11" max="11" width="30.5703125" customWidth="1"/>
    <col min="12" max="12" width="30.28515625" style="3" customWidth="1"/>
    <col min="13" max="13" width="39.7109375" style="3" bestFit="1" customWidth="1"/>
    <col min="14" max="14" width="25" customWidth="1"/>
    <col min="15" max="15" width="35" customWidth="1"/>
    <col min="16" max="16" width="28" customWidth="1"/>
    <col min="17" max="17" width="14" customWidth="1"/>
    <col min="18" max="18" width="21.28515625"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4</v>
      </c>
      <c r="E3" s="11"/>
      <c r="F3" s="11"/>
      <c r="G3" s="12" t="s">
        <v>5</v>
      </c>
      <c r="H3" s="11"/>
      <c r="I3" s="11"/>
    </row>
    <row r="4" spans="1:18" hidden="1" x14ac:dyDescent="0.25">
      <c r="A4" t="s">
        <v>6</v>
      </c>
      <c r="B4" t="s">
        <v>7</v>
      </c>
      <c r="C4" t="s">
        <v>7</v>
      </c>
      <c r="D4" t="s">
        <v>8</v>
      </c>
      <c r="E4" t="s">
        <v>8</v>
      </c>
      <c r="F4" t="s">
        <v>8</v>
      </c>
      <c r="G4" t="s">
        <v>8</v>
      </c>
      <c r="H4" s="3" t="s">
        <v>9</v>
      </c>
      <c r="I4" s="3" t="s">
        <v>9</v>
      </c>
      <c r="J4" s="3" t="s">
        <v>9</v>
      </c>
      <c r="K4" t="s">
        <v>9</v>
      </c>
      <c r="L4" s="3" t="s">
        <v>9</v>
      </c>
      <c r="M4" s="3" t="s">
        <v>9</v>
      </c>
      <c r="N4" t="s">
        <v>8</v>
      </c>
      <c r="O4" t="s">
        <v>10</v>
      </c>
      <c r="P4" t="s">
        <v>8</v>
      </c>
      <c r="Q4" t="s">
        <v>11</v>
      </c>
      <c r="R4" t="s">
        <v>12</v>
      </c>
    </row>
    <row r="5" spans="1:18" hidden="1" x14ac:dyDescent="0.25">
      <c r="A5" t="s">
        <v>13</v>
      </c>
      <c r="B5" t="s">
        <v>14</v>
      </c>
      <c r="C5" t="s">
        <v>15</v>
      </c>
      <c r="D5" t="s">
        <v>16</v>
      </c>
      <c r="E5" t="s">
        <v>17</v>
      </c>
      <c r="F5" t="s">
        <v>18</v>
      </c>
      <c r="G5" t="s">
        <v>19</v>
      </c>
      <c r="H5" s="3" t="s">
        <v>20</v>
      </c>
      <c r="I5" s="3" t="s">
        <v>21</v>
      </c>
      <c r="J5" s="3" t="s">
        <v>22</v>
      </c>
      <c r="K5" t="s">
        <v>23</v>
      </c>
      <c r="L5" s="3" t="s">
        <v>24</v>
      </c>
      <c r="M5" s="3" t="s">
        <v>25</v>
      </c>
      <c r="N5" t="s">
        <v>26</v>
      </c>
      <c r="O5" t="s">
        <v>27</v>
      </c>
      <c r="P5" t="s">
        <v>28</v>
      </c>
      <c r="Q5" t="s">
        <v>29</v>
      </c>
      <c r="R5" t="s">
        <v>30</v>
      </c>
    </row>
    <row r="6" spans="1:18" x14ac:dyDescent="0.25">
      <c r="A6" s="10" t="s">
        <v>31</v>
      </c>
      <c r="B6" s="11"/>
      <c r="C6" s="11"/>
      <c r="D6" s="11"/>
      <c r="E6" s="11"/>
      <c r="F6" s="11"/>
      <c r="G6" s="11"/>
      <c r="H6" s="11"/>
      <c r="I6" s="11"/>
      <c r="J6" s="11"/>
      <c r="K6" s="11"/>
      <c r="L6" s="11"/>
      <c r="M6" s="11"/>
      <c r="N6" s="11"/>
      <c r="O6" s="11"/>
      <c r="P6" s="11"/>
      <c r="Q6" s="11"/>
      <c r="R6" s="11"/>
    </row>
    <row r="7" spans="1:18" ht="77.25" x14ac:dyDescent="0.25">
      <c r="A7" s="1" t="s">
        <v>32</v>
      </c>
      <c r="B7" s="1" t="s">
        <v>33</v>
      </c>
      <c r="C7" s="1" t="s">
        <v>34</v>
      </c>
      <c r="D7" s="1" t="s">
        <v>35</v>
      </c>
      <c r="E7" s="1" t="s">
        <v>36</v>
      </c>
      <c r="F7" s="1" t="s">
        <v>37</v>
      </c>
      <c r="G7" s="1" t="s">
        <v>38</v>
      </c>
      <c r="H7" s="4" t="s">
        <v>39</v>
      </c>
      <c r="I7" s="4" t="s">
        <v>40</v>
      </c>
      <c r="J7" s="4" t="s">
        <v>41</v>
      </c>
      <c r="K7" s="1" t="s">
        <v>42</v>
      </c>
      <c r="L7" s="4" t="s">
        <v>43</v>
      </c>
      <c r="M7" s="4" t="s">
        <v>44</v>
      </c>
      <c r="N7" s="1" t="s">
        <v>45</v>
      </c>
      <c r="O7" s="1" t="s">
        <v>46</v>
      </c>
      <c r="P7" s="1" t="s">
        <v>47</v>
      </c>
      <c r="Q7" s="1" t="s">
        <v>48</v>
      </c>
      <c r="R7" s="1" t="s">
        <v>49</v>
      </c>
    </row>
    <row r="8" spans="1:18" ht="75" x14ac:dyDescent="0.25">
      <c r="A8" s="2">
        <v>2024</v>
      </c>
      <c r="B8" s="5">
        <v>45566</v>
      </c>
      <c r="C8" s="5">
        <v>45657</v>
      </c>
      <c r="D8" s="2" t="s">
        <v>50</v>
      </c>
      <c r="E8" s="2" t="s">
        <v>50</v>
      </c>
      <c r="F8" s="2" t="s">
        <v>50</v>
      </c>
      <c r="G8" s="2" t="s">
        <v>51</v>
      </c>
      <c r="H8" s="9">
        <v>82013095.549999997</v>
      </c>
      <c r="I8" s="8">
        <v>249285.28</v>
      </c>
      <c r="J8" s="8">
        <v>18243346.09</v>
      </c>
      <c r="K8" s="8">
        <v>18243346.09</v>
      </c>
      <c r="L8" s="9">
        <v>18243346.09</v>
      </c>
      <c r="M8" s="8">
        <v>18243346.09</v>
      </c>
      <c r="N8" s="2"/>
      <c r="O8" s="6" t="s">
        <v>284</v>
      </c>
      <c r="P8" s="2" t="s">
        <v>281</v>
      </c>
      <c r="Q8" s="5">
        <v>45657</v>
      </c>
      <c r="R8" s="2" t="s">
        <v>282</v>
      </c>
    </row>
    <row r="9" spans="1:18" ht="75" x14ac:dyDescent="0.25">
      <c r="A9" s="2">
        <v>2024</v>
      </c>
      <c r="B9" s="5">
        <v>45566</v>
      </c>
      <c r="C9" s="5">
        <v>45657</v>
      </c>
      <c r="D9" s="2" t="s">
        <v>50</v>
      </c>
      <c r="E9" s="2" t="s">
        <v>52</v>
      </c>
      <c r="F9" s="2" t="s">
        <v>52</v>
      </c>
      <c r="G9" s="2" t="s">
        <v>53</v>
      </c>
      <c r="H9" s="9">
        <v>33469949.010000002</v>
      </c>
      <c r="I9" s="8">
        <v>0</v>
      </c>
      <c r="J9" s="8">
        <v>8983260.2599999998</v>
      </c>
      <c r="K9" s="8">
        <v>8983260.2599999998</v>
      </c>
      <c r="L9" s="9">
        <v>8983260.2599999998</v>
      </c>
      <c r="M9" s="8">
        <v>8983260.2599999998</v>
      </c>
      <c r="N9" s="2"/>
      <c r="O9" s="6" t="s">
        <v>284</v>
      </c>
      <c r="P9" s="2" t="s">
        <v>281</v>
      </c>
      <c r="Q9" s="5">
        <v>45657</v>
      </c>
      <c r="R9" s="2" t="s">
        <v>282</v>
      </c>
    </row>
    <row r="10" spans="1:18" ht="75" x14ac:dyDescent="0.25">
      <c r="A10" s="2">
        <v>2024</v>
      </c>
      <c r="B10" s="5">
        <v>45566</v>
      </c>
      <c r="C10" s="5">
        <v>45657</v>
      </c>
      <c r="D10" s="2" t="s">
        <v>50</v>
      </c>
      <c r="E10" s="2" t="s">
        <v>54</v>
      </c>
      <c r="F10" s="2" t="s">
        <v>54</v>
      </c>
      <c r="G10" s="2" t="s">
        <v>55</v>
      </c>
      <c r="H10" s="9">
        <f t="shared" ref="H10:M10" si="0">H11</f>
        <v>33469949.010000002</v>
      </c>
      <c r="I10" s="8">
        <f t="shared" si="0"/>
        <v>33457664.010000002</v>
      </c>
      <c r="J10" s="8">
        <f t="shared" si="0"/>
        <v>31595758.870000001</v>
      </c>
      <c r="K10" s="8">
        <f t="shared" si="0"/>
        <v>31595758.870000001</v>
      </c>
      <c r="L10" s="9">
        <f t="shared" si="0"/>
        <v>31595758.870000001</v>
      </c>
      <c r="M10" s="8">
        <f t="shared" si="0"/>
        <v>31595758.870000001</v>
      </c>
      <c r="N10" s="2"/>
      <c r="O10" s="6" t="s">
        <v>284</v>
      </c>
      <c r="P10" s="2" t="s">
        <v>281</v>
      </c>
      <c r="Q10" s="5">
        <v>45657</v>
      </c>
      <c r="R10" s="2" t="s">
        <v>282</v>
      </c>
    </row>
    <row r="11" spans="1:18" ht="75" x14ac:dyDescent="0.25">
      <c r="A11" s="2">
        <v>2024</v>
      </c>
      <c r="B11" s="5">
        <v>45566</v>
      </c>
      <c r="C11" s="5">
        <v>45657</v>
      </c>
      <c r="D11" s="2" t="s">
        <v>50</v>
      </c>
      <c r="E11" s="2" t="s">
        <v>56</v>
      </c>
      <c r="F11" s="2" t="s">
        <v>56</v>
      </c>
      <c r="G11" s="2" t="s">
        <v>57</v>
      </c>
      <c r="H11" s="9">
        <v>33469949.010000002</v>
      </c>
      <c r="I11" s="8">
        <f>H11-12285</f>
        <v>33457664.010000002</v>
      </c>
      <c r="J11" s="8">
        <v>31595758.870000001</v>
      </c>
      <c r="K11" s="8">
        <f>J11</f>
        <v>31595758.870000001</v>
      </c>
      <c r="L11" s="9">
        <f>K11</f>
        <v>31595758.870000001</v>
      </c>
      <c r="M11" s="8">
        <f>L11</f>
        <v>31595758.870000001</v>
      </c>
      <c r="N11" s="2"/>
      <c r="O11" s="6" t="s">
        <v>284</v>
      </c>
      <c r="P11" s="2" t="s">
        <v>281</v>
      </c>
      <c r="Q11" s="5">
        <v>45657</v>
      </c>
      <c r="R11" s="2" t="s">
        <v>282</v>
      </c>
    </row>
    <row r="12" spans="1:18" ht="75" x14ac:dyDescent="0.25">
      <c r="A12" s="2">
        <v>2024</v>
      </c>
      <c r="B12" s="5">
        <v>45566</v>
      </c>
      <c r="C12" s="5">
        <v>45657</v>
      </c>
      <c r="D12" s="2" t="s">
        <v>50</v>
      </c>
      <c r="E12" s="2" t="s">
        <v>58</v>
      </c>
      <c r="F12" s="2" t="s">
        <v>58</v>
      </c>
      <c r="G12" s="2" t="s">
        <v>59</v>
      </c>
      <c r="H12" s="9">
        <f>H13+H15</f>
        <v>15153088.18</v>
      </c>
      <c r="I12" s="8">
        <f t="shared" ref="I12:M12" si="1">I13+I15</f>
        <v>20738210.829999998</v>
      </c>
      <c r="J12" s="8">
        <f t="shared" si="1"/>
        <v>19907641.75</v>
      </c>
      <c r="K12" s="8">
        <f t="shared" si="1"/>
        <v>19907641.75</v>
      </c>
      <c r="L12" s="9">
        <f t="shared" si="1"/>
        <v>19907641.75</v>
      </c>
      <c r="M12" s="8">
        <f t="shared" si="1"/>
        <v>16705155.620000001</v>
      </c>
      <c r="N12" s="2"/>
      <c r="O12" s="6" t="s">
        <v>284</v>
      </c>
      <c r="P12" s="2" t="s">
        <v>281</v>
      </c>
      <c r="Q12" s="5">
        <v>45657</v>
      </c>
      <c r="R12" s="2" t="s">
        <v>282</v>
      </c>
    </row>
    <row r="13" spans="1:18" ht="75" x14ac:dyDescent="0.25">
      <c r="A13" s="2">
        <v>2024</v>
      </c>
      <c r="B13" s="5">
        <v>45566</v>
      </c>
      <c r="C13" s="5">
        <v>45657</v>
      </c>
      <c r="D13" s="2" t="s">
        <v>50</v>
      </c>
      <c r="E13" s="2" t="s">
        <v>60</v>
      </c>
      <c r="F13" s="2" t="s">
        <v>60</v>
      </c>
      <c r="G13" s="2" t="s">
        <v>61</v>
      </c>
      <c r="H13" s="9">
        <f>H14</f>
        <v>11831000</v>
      </c>
      <c r="I13" s="8">
        <f t="shared" ref="I13:M13" si="2">I14</f>
        <v>17416122.649999999</v>
      </c>
      <c r="J13" s="8">
        <f t="shared" si="2"/>
        <v>16637180.859999999</v>
      </c>
      <c r="K13" s="8">
        <f t="shared" si="2"/>
        <v>16637180.859999999</v>
      </c>
      <c r="L13" s="9">
        <f t="shared" si="2"/>
        <v>16637180.859999999</v>
      </c>
      <c r="M13" s="8">
        <f t="shared" si="2"/>
        <v>13434694.73</v>
      </c>
      <c r="N13" s="2"/>
      <c r="O13" s="6" t="s">
        <v>284</v>
      </c>
      <c r="P13" s="2" t="s">
        <v>281</v>
      </c>
      <c r="Q13" s="5">
        <v>45657</v>
      </c>
      <c r="R13" s="2" t="s">
        <v>282</v>
      </c>
    </row>
    <row r="14" spans="1:18" ht="75" x14ac:dyDescent="0.25">
      <c r="A14" s="2">
        <v>2024</v>
      </c>
      <c r="B14" s="5">
        <v>45566</v>
      </c>
      <c r="C14" s="5">
        <v>45657</v>
      </c>
      <c r="D14" s="2" t="s">
        <v>50</v>
      </c>
      <c r="E14" s="2" t="s">
        <v>62</v>
      </c>
      <c r="F14" s="2" t="s">
        <v>62</v>
      </c>
      <c r="G14" s="2" t="s">
        <v>63</v>
      </c>
      <c r="H14" s="9">
        <v>11831000</v>
      </c>
      <c r="I14" s="8">
        <f>H14+5585122.65</f>
        <v>17416122.649999999</v>
      </c>
      <c r="J14" s="8">
        <v>16637180.859999999</v>
      </c>
      <c r="K14" s="8">
        <v>16637180.859999999</v>
      </c>
      <c r="L14" s="9">
        <v>16637180.859999999</v>
      </c>
      <c r="M14" s="8">
        <v>13434694.73</v>
      </c>
      <c r="N14" s="2"/>
      <c r="O14" s="6" t="s">
        <v>284</v>
      </c>
      <c r="P14" s="2" t="s">
        <v>281</v>
      </c>
      <c r="Q14" s="5">
        <v>45657</v>
      </c>
      <c r="R14" s="2" t="s">
        <v>282</v>
      </c>
    </row>
    <row r="15" spans="1:18" ht="75" x14ac:dyDescent="0.25">
      <c r="A15" s="2">
        <v>2024</v>
      </c>
      <c r="B15" s="5">
        <v>45566</v>
      </c>
      <c r="C15" s="5">
        <v>45657</v>
      </c>
      <c r="D15" s="2">
        <v>10000</v>
      </c>
      <c r="E15" s="2">
        <v>12200</v>
      </c>
      <c r="F15" s="2">
        <v>12200</v>
      </c>
      <c r="G15" s="2" t="s">
        <v>274</v>
      </c>
      <c r="H15" s="9">
        <f>H16</f>
        <v>3322088.18</v>
      </c>
      <c r="I15" s="8">
        <f t="shared" ref="I15:M15" si="3">I16</f>
        <v>3322088.18</v>
      </c>
      <c r="J15" s="8">
        <f t="shared" si="3"/>
        <v>3270460.89</v>
      </c>
      <c r="K15" s="8">
        <f t="shared" si="3"/>
        <v>3270460.89</v>
      </c>
      <c r="L15" s="9">
        <f t="shared" si="3"/>
        <v>3270460.89</v>
      </c>
      <c r="M15" s="8">
        <f t="shared" si="3"/>
        <v>3270460.89</v>
      </c>
      <c r="N15" s="2"/>
      <c r="O15" s="6" t="s">
        <v>284</v>
      </c>
      <c r="P15" s="2" t="s">
        <v>281</v>
      </c>
      <c r="Q15" s="5">
        <v>45657</v>
      </c>
      <c r="R15" s="2" t="s">
        <v>282</v>
      </c>
    </row>
    <row r="16" spans="1:18" ht="75" x14ac:dyDescent="0.25">
      <c r="A16" s="2">
        <v>2024</v>
      </c>
      <c r="B16" s="5">
        <v>45566</v>
      </c>
      <c r="C16" s="5">
        <v>45657</v>
      </c>
      <c r="D16" s="2">
        <v>10000</v>
      </c>
      <c r="E16" s="2">
        <v>12201</v>
      </c>
      <c r="F16" s="2">
        <v>12201</v>
      </c>
      <c r="G16" s="2" t="s">
        <v>275</v>
      </c>
      <c r="H16" s="9">
        <v>3322088.18</v>
      </c>
      <c r="I16" s="8">
        <f>H16</f>
        <v>3322088.18</v>
      </c>
      <c r="J16" s="8">
        <v>3270460.89</v>
      </c>
      <c r="K16" s="8">
        <f>J16</f>
        <v>3270460.89</v>
      </c>
      <c r="L16" s="9">
        <f>K16</f>
        <v>3270460.89</v>
      </c>
      <c r="M16" s="8">
        <f>L16</f>
        <v>3270460.89</v>
      </c>
      <c r="N16" s="2"/>
      <c r="O16" s="6" t="s">
        <v>284</v>
      </c>
      <c r="P16" s="2" t="s">
        <v>281</v>
      </c>
      <c r="Q16" s="5">
        <v>45657</v>
      </c>
      <c r="R16" s="2" t="s">
        <v>282</v>
      </c>
    </row>
    <row r="17" spans="1:18" ht="75" x14ac:dyDescent="0.25">
      <c r="A17" s="2">
        <v>2024</v>
      </c>
      <c r="B17" s="5">
        <v>45566</v>
      </c>
      <c r="C17" s="5">
        <v>45657</v>
      </c>
      <c r="D17" s="2" t="s">
        <v>50</v>
      </c>
      <c r="E17" s="2" t="s">
        <v>64</v>
      </c>
      <c r="F17" s="2" t="s">
        <v>64</v>
      </c>
      <c r="G17" s="2" t="s">
        <v>65</v>
      </c>
      <c r="H17" s="9">
        <f>H18+H21+H24</f>
        <v>14970154.99</v>
      </c>
      <c r="I17" s="8">
        <f t="shared" ref="I17" si="4">H17</f>
        <v>14970154.99</v>
      </c>
      <c r="J17" s="8">
        <v>2367448.61</v>
      </c>
      <c r="K17" s="8">
        <v>2367448.61</v>
      </c>
      <c r="L17" s="9">
        <v>2367448.61</v>
      </c>
      <c r="M17" s="8">
        <v>2367448.61</v>
      </c>
      <c r="N17" s="2"/>
      <c r="O17" s="6" t="s">
        <v>284</v>
      </c>
      <c r="P17" s="2" t="s">
        <v>281</v>
      </c>
      <c r="Q17" s="5">
        <v>45657</v>
      </c>
      <c r="R17" s="2" t="s">
        <v>282</v>
      </c>
    </row>
    <row r="18" spans="1:18" ht="75" x14ac:dyDescent="0.25">
      <c r="A18" s="2">
        <v>2024</v>
      </c>
      <c r="B18" s="5">
        <v>45566</v>
      </c>
      <c r="C18" s="5">
        <v>45657</v>
      </c>
      <c r="D18" s="2" t="s">
        <v>50</v>
      </c>
      <c r="E18" s="2" t="s">
        <v>66</v>
      </c>
      <c r="F18" s="2" t="s">
        <v>66</v>
      </c>
      <c r="G18" s="2" t="s">
        <v>67</v>
      </c>
      <c r="H18" s="9">
        <v>2021243</v>
      </c>
      <c r="I18" s="8">
        <f>H18+36780.5</f>
        <v>2058023.5</v>
      </c>
      <c r="J18" s="8">
        <f>J19+J20</f>
        <v>1875733.94</v>
      </c>
      <c r="K18" s="8">
        <f t="shared" ref="K18:M18" si="5">K19+K20</f>
        <v>1875733.94</v>
      </c>
      <c r="L18" s="9">
        <f t="shared" si="5"/>
        <v>1875733.94</v>
      </c>
      <c r="M18" s="8">
        <f t="shared" si="5"/>
        <v>1875733.94</v>
      </c>
      <c r="N18" s="2"/>
      <c r="O18" s="6" t="s">
        <v>284</v>
      </c>
      <c r="P18" s="2" t="s">
        <v>281</v>
      </c>
      <c r="Q18" s="5">
        <v>45657</v>
      </c>
      <c r="R18" s="2" t="s">
        <v>282</v>
      </c>
    </row>
    <row r="19" spans="1:18" ht="75" x14ac:dyDescent="0.25">
      <c r="A19" s="2">
        <v>2024</v>
      </c>
      <c r="B19" s="5">
        <v>45566</v>
      </c>
      <c r="C19" s="5">
        <v>45657</v>
      </c>
      <c r="D19" s="2" t="s">
        <v>50</v>
      </c>
      <c r="E19" s="2" t="s">
        <v>68</v>
      </c>
      <c r="F19" s="2" t="s">
        <v>68</v>
      </c>
      <c r="G19" s="2" t="s">
        <v>69</v>
      </c>
      <c r="H19" s="9">
        <v>1727268</v>
      </c>
      <c r="I19" s="8">
        <f>H19</f>
        <v>1727268</v>
      </c>
      <c r="J19" s="8">
        <v>1545869.8</v>
      </c>
      <c r="K19" s="8">
        <f t="shared" ref="K19:M20" si="6">J19</f>
        <v>1545869.8</v>
      </c>
      <c r="L19" s="9">
        <f t="shared" si="6"/>
        <v>1545869.8</v>
      </c>
      <c r="M19" s="8">
        <f t="shared" si="6"/>
        <v>1545869.8</v>
      </c>
      <c r="N19" s="2"/>
      <c r="O19" s="6" t="s">
        <v>284</v>
      </c>
      <c r="P19" s="2" t="s">
        <v>281</v>
      </c>
      <c r="Q19" s="5">
        <v>45657</v>
      </c>
      <c r="R19" s="2" t="s">
        <v>282</v>
      </c>
    </row>
    <row r="20" spans="1:18" ht="75" x14ac:dyDescent="0.25">
      <c r="A20" s="2">
        <v>2024</v>
      </c>
      <c r="B20" s="5">
        <v>45566</v>
      </c>
      <c r="C20" s="5">
        <v>45657</v>
      </c>
      <c r="D20" s="2" t="s">
        <v>50</v>
      </c>
      <c r="E20" s="2" t="s">
        <v>70</v>
      </c>
      <c r="F20" s="2" t="s">
        <v>70</v>
      </c>
      <c r="G20" s="2" t="s">
        <v>71</v>
      </c>
      <c r="H20" s="9">
        <v>293975</v>
      </c>
      <c r="I20" s="8">
        <f>H20+36780.5</f>
        <v>330755.5</v>
      </c>
      <c r="J20" s="8">
        <f>329864.14</f>
        <v>329864.14</v>
      </c>
      <c r="K20" s="8">
        <f t="shared" si="6"/>
        <v>329864.14</v>
      </c>
      <c r="L20" s="9">
        <f t="shared" si="6"/>
        <v>329864.14</v>
      </c>
      <c r="M20" s="8">
        <f t="shared" si="6"/>
        <v>329864.14</v>
      </c>
      <c r="N20" s="2"/>
      <c r="O20" s="6" t="s">
        <v>284</v>
      </c>
      <c r="P20" s="2" t="s">
        <v>281</v>
      </c>
      <c r="Q20" s="5">
        <v>45657</v>
      </c>
      <c r="R20" s="2" t="s">
        <v>282</v>
      </c>
    </row>
    <row r="21" spans="1:18" ht="75" x14ac:dyDescent="0.25">
      <c r="A21" s="2">
        <v>2024</v>
      </c>
      <c r="B21" s="5">
        <v>45566</v>
      </c>
      <c r="C21" s="5">
        <v>45657</v>
      </c>
      <c r="D21" s="2" t="s">
        <v>50</v>
      </c>
      <c r="E21" s="2" t="s">
        <v>72</v>
      </c>
      <c r="F21" s="2" t="s">
        <v>72</v>
      </c>
      <c r="G21" s="2" t="s">
        <v>73</v>
      </c>
      <c r="H21" s="9">
        <v>7149601.4299999997</v>
      </c>
      <c r="I21" s="8">
        <f>I22+I23</f>
        <v>7125105.9300000006</v>
      </c>
      <c r="J21" s="8">
        <f t="shared" ref="J21:M21" si="7">J22+J23</f>
        <v>6743336.5999999996</v>
      </c>
      <c r="K21" s="8">
        <f t="shared" si="7"/>
        <v>6743336.5999999996</v>
      </c>
      <c r="L21" s="9">
        <f t="shared" si="7"/>
        <v>6743336.5999999996</v>
      </c>
      <c r="M21" s="8">
        <f t="shared" si="7"/>
        <v>6743336.5999999996</v>
      </c>
      <c r="N21" s="2"/>
      <c r="O21" s="6" t="s">
        <v>284</v>
      </c>
      <c r="P21" s="2" t="s">
        <v>281</v>
      </c>
      <c r="Q21" s="5">
        <v>45657</v>
      </c>
      <c r="R21" s="2" t="s">
        <v>282</v>
      </c>
    </row>
    <row r="22" spans="1:18" ht="75" x14ac:dyDescent="0.25">
      <c r="A22" s="2">
        <v>2024</v>
      </c>
      <c r="B22" s="5">
        <v>45566</v>
      </c>
      <c r="C22" s="5">
        <v>45657</v>
      </c>
      <c r="D22" s="2" t="s">
        <v>50</v>
      </c>
      <c r="E22" s="2">
        <v>13201</v>
      </c>
      <c r="F22" s="2">
        <v>13201</v>
      </c>
      <c r="G22" s="2" t="s">
        <v>276</v>
      </c>
      <c r="H22" s="9">
        <v>1107769.82</v>
      </c>
      <c r="I22" s="8">
        <f t="shared" ref="I22:I63" si="8">H22</f>
        <v>1107769.82</v>
      </c>
      <c r="J22" s="8">
        <v>1067182.3500000001</v>
      </c>
      <c r="K22" s="8">
        <f t="shared" ref="K22:M23" si="9">J22</f>
        <v>1067182.3500000001</v>
      </c>
      <c r="L22" s="9">
        <f t="shared" si="9"/>
        <v>1067182.3500000001</v>
      </c>
      <c r="M22" s="8">
        <f t="shared" si="9"/>
        <v>1067182.3500000001</v>
      </c>
      <c r="N22" s="2"/>
      <c r="O22" s="6" t="s">
        <v>284</v>
      </c>
      <c r="P22" s="2" t="s">
        <v>281</v>
      </c>
      <c r="Q22" s="5">
        <v>45657</v>
      </c>
      <c r="R22" s="2" t="s">
        <v>282</v>
      </c>
    </row>
    <row r="23" spans="1:18" ht="75" x14ac:dyDescent="0.25">
      <c r="A23" s="2">
        <v>2024</v>
      </c>
      <c r="B23" s="5">
        <v>45566</v>
      </c>
      <c r="C23" s="5">
        <v>45657</v>
      </c>
      <c r="D23" s="2" t="s">
        <v>50</v>
      </c>
      <c r="E23" s="2" t="s">
        <v>74</v>
      </c>
      <c r="F23" s="2" t="s">
        <v>74</v>
      </c>
      <c r="G23" s="2" t="s">
        <v>75</v>
      </c>
      <c r="H23" s="9">
        <v>6041831.6100000003</v>
      </c>
      <c r="I23" s="8">
        <f>H23-24495.5</f>
        <v>6017336.1100000003</v>
      </c>
      <c r="J23" s="8">
        <v>5676154.25</v>
      </c>
      <c r="K23" s="8">
        <f t="shared" si="9"/>
        <v>5676154.25</v>
      </c>
      <c r="L23" s="9">
        <f t="shared" si="9"/>
        <v>5676154.25</v>
      </c>
      <c r="M23" s="8">
        <f t="shared" si="9"/>
        <v>5676154.25</v>
      </c>
      <c r="N23" s="2"/>
      <c r="O23" s="6" t="s">
        <v>284</v>
      </c>
      <c r="P23" s="2" t="s">
        <v>281</v>
      </c>
      <c r="Q23" s="5">
        <v>45657</v>
      </c>
      <c r="R23" s="2" t="s">
        <v>282</v>
      </c>
    </row>
    <row r="24" spans="1:18" ht="75" x14ac:dyDescent="0.25">
      <c r="A24" s="2">
        <v>2024</v>
      </c>
      <c r="B24" s="5">
        <v>45566</v>
      </c>
      <c r="C24" s="5">
        <v>45657</v>
      </c>
      <c r="D24" s="2" t="s">
        <v>50</v>
      </c>
      <c r="E24" s="2" t="s">
        <v>76</v>
      </c>
      <c r="F24" s="2" t="s">
        <v>76</v>
      </c>
      <c r="G24" s="2" t="s">
        <v>77</v>
      </c>
      <c r="H24" s="9">
        <f>H25+H26</f>
        <v>5799310.5600000005</v>
      </c>
      <c r="I24" s="8">
        <f t="shared" ref="I24:M24" si="10">I25+I26</f>
        <v>6653926.6900000004</v>
      </c>
      <c r="J24" s="8">
        <f t="shared" si="10"/>
        <v>6631139.7400000002</v>
      </c>
      <c r="K24" s="8">
        <f t="shared" si="10"/>
        <v>6631139.7400000002</v>
      </c>
      <c r="L24" s="9">
        <f t="shared" si="10"/>
        <v>6631139.7400000002</v>
      </c>
      <c r="M24" s="8">
        <f t="shared" si="10"/>
        <v>6631139.7400000002</v>
      </c>
      <c r="N24" s="2"/>
      <c r="O24" s="6" t="s">
        <v>284</v>
      </c>
      <c r="P24" s="2" t="s">
        <v>281</v>
      </c>
      <c r="Q24" s="5">
        <v>45657</v>
      </c>
      <c r="R24" s="2" t="s">
        <v>282</v>
      </c>
    </row>
    <row r="25" spans="1:18" ht="75" x14ac:dyDescent="0.25">
      <c r="A25" s="2">
        <v>2024</v>
      </c>
      <c r="B25" s="5">
        <v>45566</v>
      </c>
      <c r="C25" s="5">
        <v>45657</v>
      </c>
      <c r="D25" s="2" t="s">
        <v>50</v>
      </c>
      <c r="E25" s="2" t="s">
        <v>78</v>
      </c>
      <c r="F25" s="2" t="s">
        <v>78</v>
      </c>
      <c r="G25" s="2" t="s">
        <v>79</v>
      </c>
      <c r="H25" s="9">
        <v>5484008.1600000001</v>
      </c>
      <c r="I25" s="8">
        <f>H25+854616.13</f>
        <v>6338624.29</v>
      </c>
      <c r="J25" s="8">
        <v>6332100.2999999998</v>
      </c>
      <c r="K25" s="8">
        <f t="shared" ref="K25:M26" si="11">J25</f>
        <v>6332100.2999999998</v>
      </c>
      <c r="L25" s="9">
        <f t="shared" si="11"/>
        <v>6332100.2999999998</v>
      </c>
      <c r="M25" s="8">
        <f t="shared" si="11"/>
        <v>6332100.2999999998</v>
      </c>
      <c r="N25" s="2"/>
      <c r="O25" s="6" t="s">
        <v>284</v>
      </c>
      <c r="P25" s="2" t="s">
        <v>281</v>
      </c>
      <c r="Q25" s="5">
        <v>45657</v>
      </c>
      <c r="R25" s="2" t="s">
        <v>282</v>
      </c>
    </row>
    <row r="26" spans="1:18" ht="75" x14ac:dyDescent="0.25">
      <c r="A26" s="2">
        <v>2024</v>
      </c>
      <c r="B26" s="5">
        <v>45566</v>
      </c>
      <c r="C26" s="5">
        <v>45657</v>
      </c>
      <c r="D26" s="2" t="s">
        <v>50</v>
      </c>
      <c r="E26" s="2" t="s">
        <v>80</v>
      </c>
      <c r="F26" s="2" t="s">
        <v>80</v>
      </c>
      <c r="G26" s="2" t="s">
        <v>81</v>
      </c>
      <c r="H26" s="9">
        <v>315302.40000000002</v>
      </c>
      <c r="I26" s="8">
        <f t="shared" si="8"/>
        <v>315302.40000000002</v>
      </c>
      <c r="J26" s="8">
        <v>299039.44</v>
      </c>
      <c r="K26" s="8">
        <f t="shared" si="11"/>
        <v>299039.44</v>
      </c>
      <c r="L26" s="9">
        <f t="shared" si="11"/>
        <v>299039.44</v>
      </c>
      <c r="M26" s="8">
        <f t="shared" si="11"/>
        <v>299039.44</v>
      </c>
      <c r="N26" s="2"/>
      <c r="O26" s="6" t="s">
        <v>284</v>
      </c>
      <c r="P26" s="2" t="s">
        <v>281</v>
      </c>
      <c r="Q26" s="5">
        <v>45657</v>
      </c>
      <c r="R26" s="2" t="s">
        <v>282</v>
      </c>
    </row>
    <row r="27" spans="1:18" ht="75" x14ac:dyDescent="0.25">
      <c r="A27" s="2">
        <v>2024</v>
      </c>
      <c r="B27" s="5">
        <v>45566</v>
      </c>
      <c r="C27" s="5">
        <v>45657</v>
      </c>
      <c r="D27" s="2" t="s">
        <v>50</v>
      </c>
      <c r="E27" s="2" t="s">
        <v>82</v>
      </c>
      <c r="F27" s="2" t="s">
        <v>82</v>
      </c>
      <c r="G27" s="2" t="s">
        <v>83</v>
      </c>
      <c r="H27" s="9">
        <f>+H28+H31</f>
        <v>11591720.82</v>
      </c>
      <c r="I27" s="8">
        <f>I28+I31</f>
        <v>10275779.470000001</v>
      </c>
      <c r="J27" s="8">
        <f t="shared" ref="J27:M27" si="12">J28+J31</f>
        <v>9909243.9600000009</v>
      </c>
      <c r="K27" s="8">
        <f t="shared" si="12"/>
        <v>9909243.9600000009</v>
      </c>
      <c r="L27" s="9">
        <f t="shared" si="12"/>
        <v>9909243.9600000009</v>
      </c>
      <c r="M27" s="8">
        <f t="shared" si="12"/>
        <v>9909243.9600000009</v>
      </c>
      <c r="N27" s="2"/>
      <c r="O27" s="6" t="s">
        <v>284</v>
      </c>
      <c r="P27" s="2" t="s">
        <v>281</v>
      </c>
      <c r="Q27" s="5">
        <v>45657</v>
      </c>
      <c r="R27" s="2" t="s">
        <v>282</v>
      </c>
    </row>
    <row r="28" spans="1:18" ht="75" x14ac:dyDescent="0.25">
      <c r="A28" s="2">
        <v>2024</v>
      </c>
      <c r="B28" s="5">
        <v>45566</v>
      </c>
      <c r="C28" s="5">
        <v>45657</v>
      </c>
      <c r="D28" s="2" t="s">
        <v>50</v>
      </c>
      <c r="E28" s="2" t="s">
        <v>84</v>
      </c>
      <c r="F28" s="2" t="s">
        <v>84</v>
      </c>
      <c r="G28" s="2" t="s">
        <v>85</v>
      </c>
      <c r="H28" s="9">
        <v>7310963.5800000001</v>
      </c>
      <c r="I28" s="8">
        <f>H28-917966.3</f>
        <v>6392997.2800000003</v>
      </c>
      <c r="J28" s="8">
        <f>6045091.58</f>
        <v>6045091.5800000001</v>
      </c>
      <c r="K28" s="8">
        <f>J28</f>
        <v>6045091.5800000001</v>
      </c>
      <c r="L28" s="9">
        <f>K28</f>
        <v>6045091.5800000001</v>
      </c>
      <c r="M28" s="8">
        <f>L28</f>
        <v>6045091.5800000001</v>
      </c>
      <c r="N28" s="2"/>
      <c r="O28" s="6" t="s">
        <v>284</v>
      </c>
      <c r="P28" s="2" t="s">
        <v>281</v>
      </c>
      <c r="Q28" s="5">
        <v>45657</v>
      </c>
      <c r="R28" s="2" t="s">
        <v>282</v>
      </c>
    </row>
    <row r="29" spans="1:18" ht="75" x14ac:dyDescent="0.25">
      <c r="A29" s="2">
        <v>2024</v>
      </c>
      <c r="B29" s="5">
        <v>45566</v>
      </c>
      <c r="C29" s="5">
        <v>45657</v>
      </c>
      <c r="D29" s="2" t="s">
        <v>50</v>
      </c>
      <c r="E29" s="2" t="s">
        <v>86</v>
      </c>
      <c r="F29" s="2" t="s">
        <v>86</v>
      </c>
      <c r="G29" s="2" t="s">
        <v>87</v>
      </c>
      <c r="H29" s="9">
        <v>3979475.16</v>
      </c>
      <c r="I29" s="8">
        <f>H29-277398.8</f>
        <v>3702076.3600000003</v>
      </c>
      <c r="J29" s="8">
        <v>3461423.74</v>
      </c>
      <c r="K29" s="8">
        <v>2172553.66</v>
      </c>
      <c r="L29" s="9">
        <v>2172553.66</v>
      </c>
      <c r="M29" s="8">
        <v>2172553.66</v>
      </c>
      <c r="N29" s="2"/>
      <c r="O29" s="6" t="s">
        <v>284</v>
      </c>
      <c r="P29" s="2" t="s">
        <v>281</v>
      </c>
      <c r="Q29" s="5">
        <v>45657</v>
      </c>
      <c r="R29" s="2" t="s">
        <v>282</v>
      </c>
    </row>
    <row r="30" spans="1:18" ht="75" x14ac:dyDescent="0.25">
      <c r="A30" s="2">
        <v>2024</v>
      </c>
      <c r="B30" s="5">
        <v>45566</v>
      </c>
      <c r="C30" s="5">
        <v>45657</v>
      </c>
      <c r="D30" s="2" t="s">
        <v>50</v>
      </c>
      <c r="E30" s="2" t="s">
        <v>88</v>
      </c>
      <c r="F30" s="2" t="s">
        <v>88</v>
      </c>
      <c r="G30" s="2" t="s">
        <v>89</v>
      </c>
      <c r="H30" s="9">
        <v>3331488.42</v>
      </c>
      <c r="I30" s="8">
        <f>H30-640567.5</f>
        <v>2690920.92</v>
      </c>
      <c r="J30" s="8">
        <v>2583667.84</v>
      </c>
      <c r="K30" s="8">
        <v>2583667.84</v>
      </c>
      <c r="L30" s="9">
        <v>2583667.84</v>
      </c>
      <c r="M30" s="8">
        <v>2583667.84</v>
      </c>
      <c r="N30" s="2"/>
      <c r="O30" s="6" t="s">
        <v>284</v>
      </c>
      <c r="P30" s="2" t="s">
        <v>281</v>
      </c>
      <c r="Q30" s="5">
        <v>45657</v>
      </c>
      <c r="R30" s="2" t="s">
        <v>282</v>
      </c>
    </row>
    <row r="31" spans="1:18" ht="75" x14ac:dyDescent="0.25">
      <c r="A31" s="2">
        <v>2024</v>
      </c>
      <c r="B31" s="5">
        <v>45566</v>
      </c>
      <c r="C31" s="5">
        <v>45657</v>
      </c>
      <c r="D31" s="2" t="s">
        <v>50</v>
      </c>
      <c r="E31" s="2" t="s">
        <v>90</v>
      </c>
      <c r="F31" s="2" t="s">
        <v>90</v>
      </c>
      <c r="G31" s="2" t="s">
        <v>91</v>
      </c>
      <c r="H31" s="9">
        <v>4280757.24</v>
      </c>
      <c r="I31" s="8">
        <f>I32</f>
        <v>3882782.1900000004</v>
      </c>
      <c r="J31" s="8">
        <f t="shared" ref="J31:M31" si="13">J32</f>
        <v>3864152.38</v>
      </c>
      <c r="K31" s="8">
        <f t="shared" si="13"/>
        <v>3864152.38</v>
      </c>
      <c r="L31" s="9">
        <f t="shared" si="13"/>
        <v>3864152.38</v>
      </c>
      <c r="M31" s="8">
        <f t="shared" si="13"/>
        <v>3864152.38</v>
      </c>
      <c r="N31" s="2"/>
      <c r="O31" s="6" t="s">
        <v>284</v>
      </c>
      <c r="P31" s="2" t="s">
        <v>281</v>
      </c>
      <c r="Q31" s="5">
        <v>45657</v>
      </c>
      <c r="R31" s="2" t="s">
        <v>282</v>
      </c>
    </row>
    <row r="32" spans="1:18" ht="75" x14ac:dyDescent="0.25">
      <c r="A32" s="2">
        <v>2024</v>
      </c>
      <c r="B32" s="5">
        <v>45566</v>
      </c>
      <c r="C32" s="5">
        <v>45657</v>
      </c>
      <c r="D32" s="2" t="s">
        <v>50</v>
      </c>
      <c r="E32" s="2" t="s">
        <v>92</v>
      </c>
      <c r="F32" s="2" t="s">
        <v>92</v>
      </c>
      <c r="G32" s="2" t="s">
        <v>93</v>
      </c>
      <c r="H32" s="9">
        <v>4280757.24</v>
      </c>
      <c r="I32" s="8">
        <f>H32-397975.05</f>
        <v>3882782.1900000004</v>
      </c>
      <c r="J32" s="8">
        <v>3864152.38</v>
      </c>
      <c r="K32" s="8">
        <f>J32</f>
        <v>3864152.38</v>
      </c>
      <c r="L32" s="9">
        <f>K32</f>
        <v>3864152.38</v>
      </c>
      <c r="M32" s="8">
        <f>L32</f>
        <v>3864152.38</v>
      </c>
      <c r="N32" s="2"/>
      <c r="O32" s="6" t="s">
        <v>284</v>
      </c>
      <c r="P32" s="2" t="s">
        <v>281</v>
      </c>
      <c r="Q32" s="5">
        <v>45657</v>
      </c>
      <c r="R32" s="2" t="s">
        <v>282</v>
      </c>
    </row>
    <row r="33" spans="1:18" ht="90" x14ac:dyDescent="0.25">
      <c r="A33" s="2">
        <v>2024</v>
      </c>
      <c r="B33" s="5">
        <v>45566</v>
      </c>
      <c r="C33" s="5">
        <v>45657</v>
      </c>
      <c r="D33" s="2" t="s">
        <v>50</v>
      </c>
      <c r="E33" s="2" t="s">
        <v>94</v>
      </c>
      <c r="F33" s="2" t="s">
        <v>94</v>
      </c>
      <c r="G33" s="2" t="s">
        <v>95</v>
      </c>
      <c r="H33" s="9">
        <v>6828182.5499999998</v>
      </c>
      <c r="I33" s="8">
        <f>I34+I36</f>
        <v>8897048.6099999994</v>
      </c>
      <c r="J33" s="8">
        <f t="shared" ref="J33:M33" si="14">J34+J36</f>
        <v>8897048.5099999998</v>
      </c>
      <c r="K33" s="8">
        <f t="shared" si="14"/>
        <v>8897048.5099999998</v>
      </c>
      <c r="L33" s="9">
        <f t="shared" si="14"/>
        <v>8897048.5099999998</v>
      </c>
      <c r="M33" s="8">
        <f t="shared" si="14"/>
        <v>8897048.5099999998</v>
      </c>
      <c r="N33" s="2" t="s">
        <v>280</v>
      </c>
      <c r="O33" s="6" t="s">
        <v>284</v>
      </c>
      <c r="P33" s="2" t="s">
        <v>281</v>
      </c>
      <c r="Q33" s="5">
        <v>45657</v>
      </c>
      <c r="R33" s="2" t="s">
        <v>283</v>
      </c>
    </row>
    <row r="34" spans="1:18" ht="75" x14ac:dyDescent="0.25">
      <c r="A34" s="2">
        <v>2024</v>
      </c>
      <c r="B34" s="5">
        <v>45566</v>
      </c>
      <c r="C34" s="5">
        <v>45657</v>
      </c>
      <c r="D34" s="2" t="s">
        <v>50</v>
      </c>
      <c r="E34" s="2" t="s">
        <v>96</v>
      </c>
      <c r="F34" s="2" t="s">
        <v>96</v>
      </c>
      <c r="G34" s="2" t="s">
        <v>97</v>
      </c>
      <c r="H34" s="9">
        <v>213500</v>
      </c>
      <c r="I34" s="8">
        <f>I35</f>
        <v>0</v>
      </c>
      <c r="J34" s="8">
        <v>0</v>
      </c>
      <c r="K34" s="8">
        <v>0</v>
      </c>
      <c r="L34" s="9">
        <v>0</v>
      </c>
      <c r="M34" s="8">
        <v>0</v>
      </c>
      <c r="N34" s="2"/>
      <c r="O34" s="6" t="s">
        <v>284</v>
      </c>
      <c r="P34" s="2" t="s">
        <v>281</v>
      </c>
      <c r="Q34" s="5">
        <v>45657</v>
      </c>
      <c r="R34" s="2" t="s">
        <v>282</v>
      </c>
    </row>
    <row r="35" spans="1:18" ht="75" x14ac:dyDescent="0.25">
      <c r="A35" s="2">
        <v>2024</v>
      </c>
      <c r="B35" s="5">
        <v>45566</v>
      </c>
      <c r="C35" s="5">
        <v>45657</v>
      </c>
      <c r="D35" s="2" t="s">
        <v>50</v>
      </c>
      <c r="E35" s="2" t="s">
        <v>98</v>
      </c>
      <c r="F35" s="2" t="s">
        <v>98</v>
      </c>
      <c r="G35" s="2" t="s">
        <v>99</v>
      </c>
      <c r="H35" s="9">
        <v>213500</v>
      </c>
      <c r="I35" s="8">
        <f>H35-213500</f>
        <v>0</v>
      </c>
      <c r="J35" s="8">
        <v>0</v>
      </c>
      <c r="K35" s="8">
        <v>0</v>
      </c>
      <c r="L35" s="9">
        <v>0</v>
      </c>
      <c r="M35" s="8">
        <v>0</v>
      </c>
      <c r="N35" s="2"/>
      <c r="O35" s="6" t="s">
        <v>284</v>
      </c>
      <c r="P35" s="2" t="s">
        <v>281</v>
      </c>
      <c r="Q35" s="5">
        <v>45657</v>
      </c>
      <c r="R35" s="2" t="s">
        <v>282</v>
      </c>
    </row>
    <row r="36" spans="1:18" ht="90" x14ac:dyDescent="0.25">
      <c r="A36" s="2">
        <v>2024</v>
      </c>
      <c r="B36" s="5">
        <v>45566</v>
      </c>
      <c r="C36" s="5">
        <v>45657</v>
      </c>
      <c r="D36" s="2" t="s">
        <v>50</v>
      </c>
      <c r="E36" s="2" t="s">
        <v>100</v>
      </c>
      <c r="F36" s="2" t="s">
        <v>100</v>
      </c>
      <c r="G36" s="2" t="s">
        <v>101</v>
      </c>
      <c r="H36" s="9">
        <v>6614682.5499999998</v>
      </c>
      <c r="I36" s="8">
        <f>I37</f>
        <v>8897048.6099999994</v>
      </c>
      <c r="J36" s="8">
        <f t="shared" ref="J36:M36" si="15">J37</f>
        <v>8897048.5099999998</v>
      </c>
      <c r="K36" s="8">
        <f t="shared" si="15"/>
        <v>8897048.5099999998</v>
      </c>
      <c r="L36" s="9">
        <f t="shared" si="15"/>
        <v>8897048.5099999998</v>
      </c>
      <c r="M36" s="8">
        <f t="shared" si="15"/>
        <v>8897048.5099999998</v>
      </c>
      <c r="N36" s="2" t="s">
        <v>280</v>
      </c>
      <c r="O36" s="6" t="s">
        <v>284</v>
      </c>
      <c r="P36" s="2" t="s">
        <v>281</v>
      </c>
      <c r="Q36" s="5">
        <v>45657</v>
      </c>
      <c r="R36" s="2" t="s">
        <v>283</v>
      </c>
    </row>
    <row r="37" spans="1:18" ht="90" x14ac:dyDescent="0.25">
      <c r="A37" s="2">
        <v>2024</v>
      </c>
      <c r="B37" s="5">
        <v>45566</v>
      </c>
      <c r="C37" s="5">
        <v>45657</v>
      </c>
      <c r="D37" s="2" t="s">
        <v>50</v>
      </c>
      <c r="E37" s="2" t="s">
        <v>102</v>
      </c>
      <c r="F37" s="2" t="s">
        <v>102</v>
      </c>
      <c r="G37" s="2" t="s">
        <v>103</v>
      </c>
      <c r="H37" s="9">
        <v>6614682.5499999998</v>
      </c>
      <c r="I37" s="8">
        <f>H37+2282366.06</f>
        <v>8897048.6099999994</v>
      </c>
      <c r="J37" s="8">
        <v>8897048.5099999998</v>
      </c>
      <c r="K37" s="8">
        <f>J37</f>
        <v>8897048.5099999998</v>
      </c>
      <c r="L37" s="9">
        <f>K37</f>
        <v>8897048.5099999998</v>
      </c>
      <c r="M37" s="8">
        <f>L37</f>
        <v>8897048.5099999998</v>
      </c>
      <c r="N37" s="2" t="s">
        <v>280</v>
      </c>
      <c r="O37" s="6" t="s">
        <v>284</v>
      </c>
      <c r="P37" s="2" t="s">
        <v>281</v>
      </c>
      <c r="Q37" s="5">
        <v>45657</v>
      </c>
      <c r="R37" s="2" t="s">
        <v>283</v>
      </c>
    </row>
    <row r="38" spans="1:18" ht="75" x14ac:dyDescent="0.25">
      <c r="A38" s="2">
        <v>2024</v>
      </c>
      <c r="B38" s="5">
        <v>45566</v>
      </c>
      <c r="C38" s="5">
        <v>45657</v>
      </c>
      <c r="D38" s="2" t="s">
        <v>104</v>
      </c>
      <c r="E38" s="2" t="s">
        <v>104</v>
      </c>
      <c r="F38" s="2" t="s">
        <v>104</v>
      </c>
      <c r="G38" s="2" t="s">
        <v>105</v>
      </c>
      <c r="H38" s="9">
        <v>5108300</v>
      </c>
      <c r="I38" s="8">
        <f>H38-2363911.74</f>
        <v>2744388.26</v>
      </c>
      <c r="J38" s="8">
        <v>2430860.2200000002</v>
      </c>
      <c r="K38" s="8">
        <f>J38</f>
        <v>2430860.2200000002</v>
      </c>
      <c r="L38" s="9">
        <v>2302870.04</v>
      </c>
      <c r="M38" s="8">
        <v>2302870.04</v>
      </c>
      <c r="N38" s="2"/>
      <c r="O38" s="6" t="s">
        <v>284</v>
      </c>
      <c r="P38" s="2" t="s">
        <v>281</v>
      </c>
      <c r="Q38" s="5">
        <v>45657</v>
      </c>
      <c r="R38" s="2" t="s">
        <v>282</v>
      </c>
    </row>
    <row r="39" spans="1:18" ht="90" x14ac:dyDescent="0.25">
      <c r="A39" s="2">
        <v>2024</v>
      </c>
      <c r="B39" s="5">
        <v>45566</v>
      </c>
      <c r="C39" s="5">
        <v>45657</v>
      </c>
      <c r="D39" s="2" t="s">
        <v>104</v>
      </c>
      <c r="E39" s="2" t="s">
        <v>106</v>
      </c>
      <c r="F39" s="2" t="s">
        <v>106</v>
      </c>
      <c r="G39" s="2" t="s">
        <v>107</v>
      </c>
      <c r="H39" s="9">
        <f>+H40+H41+H42+H43+H44</f>
        <v>2301400</v>
      </c>
      <c r="I39" s="8">
        <f t="shared" si="8"/>
        <v>2301400</v>
      </c>
      <c r="J39" s="8">
        <v>591210.68999999994</v>
      </c>
      <c r="K39" s="8">
        <v>591210.68999999994</v>
      </c>
      <c r="L39" s="9">
        <v>591210.68999999994</v>
      </c>
      <c r="M39" s="8">
        <v>591210.68999999994</v>
      </c>
      <c r="N39" s="2" t="s">
        <v>280</v>
      </c>
      <c r="O39" s="6" t="s">
        <v>284</v>
      </c>
      <c r="P39" s="2" t="s">
        <v>281</v>
      </c>
      <c r="Q39" s="5">
        <v>45657</v>
      </c>
      <c r="R39" s="2" t="s">
        <v>283</v>
      </c>
    </row>
    <row r="40" spans="1:18" ht="75" x14ac:dyDescent="0.25">
      <c r="A40" s="2">
        <v>2024</v>
      </c>
      <c r="B40" s="5">
        <v>45566</v>
      </c>
      <c r="C40" s="5">
        <v>45657</v>
      </c>
      <c r="D40" s="2" t="s">
        <v>104</v>
      </c>
      <c r="E40" s="2" t="s">
        <v>108</v>
      </c>
      <c r="F40" s="2" t="s">
        <v>108</v>
      </c>
      <c r="G40" s="2" t="s">
        <v>109</v>
      </c>
      <c r="H40" s="9">
        <v>979000</v>
      </c>
      <c r="I40" s="8">
        <f>H40-391498.51</f>
        <v>587501.49</v>
      </c>
      <c r="J40" s="8">
        <v>587501.49</v>
      </c>
      <c r="K40" s="8">
        <v>587501.49</v>
      </c>
      <c r="L40" s="9">
        <v>587501.49</v>
      </c>
      <c r="M40" s="8">
        <v>587501.49</v>
      </c>
      <c r="N40" s="2"/>
      <c r="O40" s="6" t="s">
        <v>284</v>
      </c>
      <c r="P40" s="2" t="s">
        <v>281</v>
      </c>
      <c r="Q40" s="5">
        <v>45657</v>
      </c>
      <c r="R40" s="2" t="s">
        <v>282</v>
      </c>
    </row>
    <row r="41" spans="1:18" ht="75" x14ac:dyDescent="0.25">
      <c r="A41" s="2">
        <v>2024</v>
      </c>
      <c r="B41" s="5">
        <v>45566</v>
      </c>
      <c r="C41" s="5">
        <v>45657</v>
      </c>
      <c r="D41" s="2" t="s">
        <v>104</v>
      </c>
      <c r="E41" s="2" t="s">
        <v>110</v>
      </c>
      <c r="F41" s="2" t="s">
        <v>110</v>
      </c>
      <c r="G41" s="2" t="s">
        <v>111</v>
      </c>
      <c r="H41" s="9">
        <v>54900</v>
      </c>
      <c r="I41" s="8">
        <f>H41-42426.37</f>
        <v>12473.629999999997</v>
      </c>
      <c r="J41" s="8">
        <v>10396.19</v>
      </c>
      <c r="K41" s="8">
        <v>10396.19</v>
      </c>
      <c r="L41" s="9">
        <v>10396.19</v>
      </c>
      <c r="M41" s="8">
        <v>10396.19</v>
      </c>
      <c r="N41" s="2"/>
      <c r="O41" s="6" t="s">
        <v>284</v>
      </c>
      <c r="P41" s="2" t="s">
        <v>281</v>
      </c>
      <c r="Q41" s="5">
        <v>45657</v>
      </c>
      <c r="R41" s="2" t="s">
        <v>282</v>
      </c>
    </row>
    <row r="42" spans="1:18" ht="75" x14ac:dyDescent="0.25">
      <c r="A42" s="2">
        <v>2024</v>
      </c>
      <c r="B42" s="5">
        <v>45566</v>
      </c>
      <c r="C42" s="5">
        <v>45657</v>
      </c>
      <c r="D42" s="2" t="s">
        <v>104</v>
      </c>
      <c r="E42" s="2" t="s">
        <v>112</v>
      </c>
      <c r="F42" s="2" t="s">
        <v>112</v>
      </c>
      <c r="G42" s="2" t="s">
        <v>113</v>
      </c>
      <c r="H42" s="9">
        <v>181500</v>
      </c>
      <c r="I42" s="8">
        <f t="shared" si="8"/>
        <v>181500</v>
      </c>
      <c r="J42" s="8">
        <v>1247.4100000000001</v>
      </c>
      <c r="K42" s="8">
        <v>1247.4100000000001</v>
      </c>
      <c r="L42" s="9">
        <v>1247.4100000000001</v>
      </c>
      <c r="M42" s="8">
        <v>1247.4100000000001</v>
      </c>
      <c r="N42" s="2"/>
      <c r="O42" s="6" t="s">
        <v>284</v>
      </c>
      <c r="P42" s="2" t="s">
        <v>281</v>
      </c>
      <c r="Q42" s="5">
        <v>45657</v>
      </c>
      <c r="R42" s="2" t="s">
        <v>282</v>
      </c>
    </row>
    <row r="43" spans="1:18" ht="75" x14ac:dyDescent="0.25">
      <c r="A43" s="2">
        <v>2024</v>
      </c>
      <c r="B43" s="5">
        <v>45566</v>
      </c>
      <c r="C43" s="5">
        <v>45657</v>
      </c>
      <c r="D43" s="2" t="s">
        <v>104</v>
      </c>
      <c r="E43" s="2" t="s">
        <v>114</v>
      </c>
      <c r="F43" s="2" t="s">
        <v>114</v>
      </c>
      <c r="G43" s="2" t="s">
        <v>115</v>
      </c>
      <c r="H43" s="9">
        <v>500000</v>
      </c>
      <c r="I43" s="8">
        <f t="shared" si="8"/>
        <v>500000</v>
      </c>
      <c r="J43" s="8">
        <v>57583.16</v>
      </c>
      <c r="K43" s="8">
        <v>57583.16</v>
      </c>
      <c r="L43" s="9">
        <v>57583.16</v>
      </c>
      <c r="M43" s="8">
        <v>57583.16</v>
      </c>
      <c r="N43" s="2"/>
      <c r="O43" s="6" t="s">
        <v>284</v>
      </c>
      <c r="P43" s="2" t="s">
        <v>281</v>
      </c>
      <c r="Q43" s="5">
        <v>45657</v>
      </c>
      <c r="R43" s="2" t="s">
        <v>282</v>
      </c>
    </row>
    <row r="44" spans="1:18" ht="90" x14ac:dyDescent="0.25">
      <c r="A44" s="2">
        <v>2024</v>
      </c>
      <c r="B44" s="5">
        <v>45566</v>
      </c>
      <c r="C44" s="5">
        <v>45657</v>
      </c>
      <c r="D44" s="2" t="s">
        <v>104</v>
      </c>
      <c r="E44" s="2" t="s">
        <v>116</v>
      </c>
      <c r="F44" s="2" t="s">
        <v>116</v>
      </c>
      <c r="G44" s="2" t="s">
        <v>117</v>
      </c>
      <c r="H44" s="9">
        <v>586000</v>
      </c>
      <c r="I44" s="8">
        <f t="shared" si="8"/>
        <v>586000</v>
      </c>
      <c r="J44" s="8">
        <v>504698.85</v>
      </c>
      <c r="K44" s="8">
        <v>504698.85</v>
      </c>
      <c r="L44" s="9">
        <v>504698.85</v>
      </c>
      <c r="M44" s="8">
        <v>504698.85</v>
      </c>
      <c r="N44" s="2" t="s">
        <v>280</v>
      </c>
      <c r="O44" s="6" t="s">
        <v>284</v>
      </c>
      <c r="P44" s="2" t="s">
        <v>281</v>
      </c>
      <c r="Q44" s="5">
        <v>45657</v>
      </c>
      <c r="R44" s="2" t="s">
        <v>283</v>
      </c>
    </row>
    <row r="45" spans="1:18" ht="30.75" customHeight="1" x14ac:dyDescent="0.25">
      <c r="A45" s="2">
        <v>2024</v>
      </c>
      <c r="B45" s="5">
        <v>45566</v>
      </c>
      <c r="C45" s="5">
        <v>45657</v>
      </c>
      <c r="D45" s="2" t="s">
        <v>104</v>
      </c>
      <c r="E45" s="2" t="s">
        <v>118</v>
      </c>
      <c r="F45" s="2" t="s">
        <v>118</v>
      </c>
      <c r="G45" s="2" t="s">
        <v>119</v>
      </c>
      <c r="H45" s="9">
        <v>242500</v>
      </c>
      <c r="I45" s="8">
        <f t="shared" si="8"/>
        <v>242500</v>
      </c>
      <c r="J45" s="8">
        <v>126042.01</v>
      </c>
      <c r="K45" s="8">
        <v>126042.01</v>
      </c>
      <c r="L45" s="9">
        <v>126042.01</v>
      </c>
      <c r="M45" s="8">
        <v>126042.01</v>
      </c>
      <c r="N45" s="2" t="s">
        <v>280</v>
      </c>
      <c r="O45" s="6" t="s">
        <v>284</v>
      </c>
      <c r="P45" s="2" t="s">
        <v>281</v>
      </c>
      <c r="Q45" s="5">
        <v>45657</v>
      </c>
      <c r="R45" s="2" t="s">
        <v>283</v>
      </c>
    </row>
    <row r="46" spans="1:18" ht="90" x14ac:dyDescent="0.25">
      <c r="A46" s="2">
        <v>2024</v>
      </c>
      <c r="B46" s="5">
        <v>45566</v>
      </c>
      <c r="C46" s="5">
        <v>45657</v>
      </c>
      <c r="D46" s="2" t="s">
        <v>104</v>
      </c>
      <c r="E46" s="2" t="s">
        <v>120</v>
      </c>
      <c r="F46" s="2" t="s">
        <v>120</v>
      </c>
      <c r="G46" s="2" t="s">
        <v>121</v>
      </c>
      <c r="H46" s="9">
        <v>236500</v>
      </c>
      <c r="I46" s="8">
        <f t="shared" si="8"/>
        <v>236500</v>
      </c>
      <c r="J46" s="8">
        <v>125643.01</v>
      </c>
      <c r="K46" s="8">
        <v>125643.01</v>
      </c>
      <c r="L46" s="9">
        <v>125643.01</v>
      </c>
      <c r="M46" s="8">
        <v>125643.01</v>
      </c>
      <c r="N46" s="2" t="s">
        <v>280</v>
      </c>
      <c r="O46" s="6" t="s">
        <v>284</v>
      </c>
      <c r="P46" s="2" t="s">
        <v>281</v>
      </c>
      <c r="Q46" s="5">
        <v>45657</v>
      </c>
      <c r="R46" s="2" t="s">
        <v>283</v>
      </c>
    </row>
    <row r="47" spans="1:18" ht="75" x14ac:dyDescent="0.25">
      <c r="A47" s="2">
        <v>2024</v>
      </c>
      <c r="B47" s="5">
        <v>45566</v>
      </c>
      <c r="C47" s="5">
        <v>45657</v>
      </c>
      <c r="D47" s="2" t="s">
        <v>104</v>
      </c>
      <c r="E47" s="2" t="s">
        <v>122</v>
      </c>
      <c r="F47" s="2" t="s">
        <v>122</v>
      </c>
      <c r="G47" s="2" t="s">
        <v>123</v>
      </c>
      <c r="H47" s="9">
        <v>6000</v>
      </c>
      <c r="I47" s="8">
        <f t="shared" si="8"/>
        <v>6000</v>
      </c>
      <c r="J47" s="8">
        <v>399</v>
      </c>
      <c r="K47" s="8">
        <v>399</v>
      </c>
      <c r="L47" s="9">
        <v>399</v>
      </c>
      <c r="M47" s="8">
        <v>399</v>
      </c>
      <c r="N47" s="2"/>
      <c r="O47" s="6" t="s">
        <v>284</v>
      </c>
      <c r="P47" s="2" t="s">
        <v>281</v>
      </c>
      <c r="Q47" s="5">
        <v>45657</v>
      </c>
      <c r="R47" s="2" t="s">
        <v>282</v>
      </c>
    </row>
    <row r="48" spans="1:18" ht="90" x14ac:dyDescent="0.25">
      <c r="A48" s="2">
        <v>2024</v>
      </c>
      <c r="B48" s="5">
        <v>45566</v>
      </c>
      <c r="C48" s="5">
        <v>45657</v>
      </c>
      <c r="D48" s="2" t="s">
        <v>104</v>
      </c>
      <c r="E48" s="2" t="s">
        <v>124</v>
      </c>
      <c r="F48" s="2" t="s">
        <v>124</v>
      </c>
      <c r="G48" s="2" t="s">
        <v>125</v>
      </c>
      <c r="H48" s="9">
        <v>545500</v>
      </c>
      <c r="I48" s="8">
        <f t="shared" si="8"/>
        <v>545500</v>
      </c>
      <c r="J48" s="8">
        <v>105644.32</v>
      </c>
      <c r="K48" s="8">
        <v>105644.32</v>
      </c>
      <c r="L48" s="9">
        <v>105644.32</v>
      </c>
      <c r="M48" s="8">
        <v>105644.32</v>
      </c>
      <c r="N48" s="2" t="s">
        <v>280</v>
      </c>
      <c r="O48" s="6" t="s">
        <v>284</v>
      </c>
      <c r="P48" s="2" t="s">
        <v>281</v>
      </c>
      <c r="Q48" s="5">
        <v>45657</v>
      </c>
      <c r="R48" s="2" t="s">
        <v>283</v>
      </c>
    </row>
    <row r="49" spans="1:18" ht="90" x14ac:dyDescent="0.25">
      <c r="A49" s="2">
        <v>2024</v>
      </c>
      <c r="B49" s="5">
        <v>45566</v>
      </c>
      <c r="C49" s="5">
        <v>45657</v>
      </c>
      <c r="D49" s="2" t="s">
        <v>104</v>
      </c>
      <c r="E49" s="2" t="s">
        <v>126</v>
      </c>
      <c r="F49" s="2" t="s">
        <v>126</v>
      </c>
      <c r="G49" s="2" t="s">
        <v>127</v>
      </c>
      <c r="H49" s="9">
        <v>411500</v>
      </c>
      <c r="I49" s="8">
        <f t="shared" si="8"/>
        <v>411500</v>
      </c>
      <c r="J49" s="8">
        <v>2940.56</v>
      </c>
      <c r="K49" s="8">
        <v>2940.56</v>
      </c>
      <c r="L49" s="9">
        <v>2940.56</v>
      </c>
      <c r="M49" s="8">
        <v>2940.56</v>
      </c>
      <c r="N49" s="2" t="s">
        <v>280</v>
      </c>
      <c r="O49" s="6" t="s">
        <v>284</v>
      </c>
      <c r="P49" s="2" t="s">
        <v>281</v>
      </c>
      <c r="Q49" s="5">
        <v>45657</v>
      </c>
      <c r="R49" s="2" t="s">
        <v>283</v>
      </c>
    </row>
    <row r="50" spans="1:18" ht="75" x14ac:dyDescent="0.25">
      <c r="A50" s="2">
        <v>2024</v>
      </c>
      <c r="B50" s="5">
        <v>45566</v>
      </c>
      <c r="C50" s="5">
        <v>45657</v>
      </c>
      <c r="D50" s="2" t="s">
        <v>104</v>
      </c>
      <c r="E50" s="2" t="s">
        <v>128</v>
      </c>
      <c r="F50" s="2" t="s">
        <v>128</v>
      </c>
      <c r="G50" s="2" t="s">
        <v>129</v>
      </c>
      <c r="H50" s="9">
        <v>134000</v>
      </c>
      <c r="I50" s="8">
        <f t="shared" si="8"/>
        <v>134000</v>
      </c>
      <c r="J50" s="8">
        <v>95153.34</v>
      </c>
      <c r="K50" s="8">
        <v>95153.34</v>
      </c>
      <c r="L50" s="9">
        <v>95153.34</v>
      </c>
      <c r="M50" s="8">
        <v>95153.34</v>
      </c>
      <c r="N50" s="2"/>
      <c r="O50" s="6" t="s">
        <v>284</v>
      </c>
      <c r="P50" s="2" t="s">
        <v>281</v>
      </c>
      <c r="Q50" s="5">
        <v>45657</v>
      </c>
      <c r="R50" s="2" t="s">
        <v>282</v>
      </c>
    </row>
    <row r="51" spans="1:18" ht="75" x14ac:dyDescent="0.25">
      <c r="A51" s="2">
        <v>2024</v>
      </c>
      <c r="B51" s="5">
        <v>45566</v>
      </c>
      <c r="C51" s="5">
        <v>45657</v>
      </c>
      <c r="D51" s="2" t="s">
        <v>104</v>
      </c>
      <c r="E51" s="2" t="s">
        <v>130</v>
      </c>
      <c r="F51" s="2" t="s">
        <v>130</v>
      </c>
      <c r="G51" s="2" t="s">
        <v>131</v>
      </c>
      <c r="H51" s="9">
        <v>53000</v>
      </c>
      <c r="I51" s="8">
        <f t="shared" si="8"/>
        <v>53000</v>
      </c>
      <c r="J51" s="8">
        <v>839</v>
      </c>
      <c r="K51" s="8">
        <v>839</v>
      </c>
      <c r="L51" s="9">
        <v>839</v>
      </c>
      <c r="M51" s="8">
        <v>839</v>
      </c>
      <c r="N51" s="2"/>
      <c r="O51" s="6" t="s">
        <v>284</v>
      </c>
      <c r="P51" s="2" t="s">
        <v>281</v>
      </c>
      <c r="Q51" s="5">
        <v>45657</v>
      </c>
      <c r="R51" s="2" t="s">
        <v>282</v>
      </c>
    </row>
    <row r="52" spans="1:18" ht="75" x14ac:dyDescent="0.25">
      <c r="A52" s="2">
        <v>2024</v>
      </c>
      <c r="B52" s="5">
        <v>45566</v>
      </c>
      <c r="C52" s="5">
        <v>45657</v>
      </c>
      <c r="D52" s="2" t="s">
        <v>104</v>
      </c>
      <c r="E52" s="2" t="s">
        <v>132</v>
      </c>
      <c r="F52" s="2" t="s">
        <v>132</v>
      </c>
      <c r="G52" s="2" t="s">
        <v>133</v>
      </c>
      <c r="H52" s="9">
        <v>11000</v>
      </c>
      <c r="I52" s="8">
        <f t="shared" si="8"/>
        <v>11000</v>
      </c>
      <c r="J52" s="8">
        <v>678</v>
      </c>
      <c r="K52" s="8">
        <v>678</v>
      </c>
      <c r="L52" s="9">
        <v>678</v>
      </c>
      <c r="M52" s="8">
        <v>678</v>
      </c>
      <c r="N52" s="2"/>
      <c r="O52" s="6" t="s">
        <v>284</v>
      </c>
      <c r="P52" s="2" t="s">
        <v>281</v>
      </c>
      <c r="Q52" s="5">
        <v>45657</v>
      </c>
      <c r="R52" s="2" t="s">
        <v>282</v>
      </c>
    </row>
    <row r="53" spans="1:18" ht="75" x14ac:dyDescent="0.25">
      <c r="A53" s="2">
        <v>2024</v>
      </c>
      <c r="B53" s="5">
        <v>45566</v>
      </c>
      <c r="C53" s="5">
        <v>45657</v>
      </c>
      <c r="D53" s="2" t="s">
        <v>104</v>
      </c>
      <c r="E53" s="2" t="s">
        <v>134</v>
      </c>
      <c r="F53" s="2" t="s">
        <v>134</v>
      </c>
      <c r="G53" s="2" t="s">
        <v>135</v>
      </c>
      <c r="H53" s="9">
        <v>12000</v>
      </c>
      <c r="I53" s="8">
        <f t="shared" si="8"/>
        <v>12000</v>
      </c>
      <c r="J53" s="8">
        <v>161</v>
      </c>
      <c r="K53" s="8">
        <v>161</v>
      </c>
      <c r="L53" s="9">
        <v>161</v>
      </c>
      <c r="M53" s="8">
        <v>161</v>
      </c>
      <c r="N53" s="2"/>
      <c r="O53" s="6" t="s">
        <v>284</v>
      </c>
      <c r="P53" s="2" t="s">
        <v>281</v>
      </c>
      <c r="Q53" s="5">
        <v>45657</v>
      </c>
      <c r="R53" s="2" t="s">
        <v>282</v>
      </c>
    </row>
    <row r="54" spans="1:18" ht="75" x14ac:dyDescent="0.25">
      <c r="A54" s="2">
        <v>2024</v>
      </c>
      <c r="B54" s="5">
        <v>45566</v>
      </c>
      <c r="C54" s="5">
        <v>45657</v>
      </c>
      <c r="D54" s="2" t="s">
        <v>104</v>
      </c>
      <c r="E54" s="2" t="s">
        <v>136</v>
      </c>
      <c r="F54" s="2" t="s">
        <v>136</v>
      </c>
      <c r="G54" s="2" t="s">
        <v>137</v>
      </c>
      <c r="H54" s="9">
        <v>30000</v>
      </c>
      <c r="I54" s="8">
        <f t="shared" si="8"/>
        <v>30000</v>
      </c>
      <c r="J54" s="8">
        <v>0</v>
      </c>
      <c r="K54" s="8">
        <v>0</v>
      </c>
      <c r="L54" s="9">
        <v>0</v>
      </c>
      <c r="M54" s="8">
        <v>0</v>
      </c>
      <c r="N54" s="2"/>
      <c r="O54" s="6" t="s">
        <v>284</v>
      </c>
      <c r="P54" s="2" t="s">
        <v>281</v>
      </c>
      <c r="Q54" s="5">
        <v>45657</v>
      </c>
      <c r="R54" s="2" t="s">
        <v>282</v>
      </c>
    </row>
    <row r="55" spans="1:18" ht="90" x14ac:dyDescent="0.25">
      <c r="A55" s="2">
        <v>2024</v>
      </c>
      <c r="B55" s="5">
        <v>45566</v>
      </c>
      <c r="C55" s="5">
        <v>45657</v>
      </c>
      <c r="D55" s="2" t="s">
        <v>104</v>
      </c>
      <c r="E55" s="2" t="s">
        <v>138</v>
      </c>
      <c r="F55" s="2" t="s">
        <v>138</v>
      </c>
      <c r="G55" s="2" t="s">
        <v>139</v>
      </c>
      <c r="H55" s="9">
        <v>1125000</v>
      </c>
      <c r="I55" s="8">
        <f t="shared" si="8"/>
        <v>1125000</v>
      </c>
      <c r="J55" s="8">
        <v>110419.46</v>
      </c>
      <c r="K55" s="8">
        <v>110419.46</v>
      </c>
      <c r="L55" s="9">
        <v>110419.46</v>
      </c>
      <c r="M55" s="8">
        <v>110419.46</v>
      </c>
      <c r="N55" s="2" t="s">
        <v>280</v>
      </c>
      <c r="O55" s="6" t="s">
        <v>284</v>
      </c>
      <c r="P55" s="2" t="s">
        <v>281</v>
      </c>
      <c r="Q55" s="5">
        <v>45657</v>
      </c>
      <c r="R55" s="2" t="s">
        <v>283</v>
      </c>
    </row>
    <row r="56" spans="1:18" ht="75" x14ac:dyDescent="0.25">
      <c r="A56" s="2">
        <v>2024</v>
      </c>
      <c r="B56" s="5">
        <v>45566</v>
      </c>
      <c r="C56" s="5">
        <v>45657</v>
      </c>
      <c r="D56" s="2" t="s">
        <v>104</v>
      </c>
      <c r="E56" s="2" t="s">
        <v>140</v>
      </c>
      <c r="F56" s="2" t="s">
        <v>140</v>
      </c>
      <c r="G56" s="2" t="s">
        <v>141</v>
      </c>
      <c r="H56" s="9">
        <v>150000</v>
      </c>
      <c r="I56" s="8">
        <f t="shared" si="8"/>
        <v>150000</v>
      </c>
      <c r="J56" s="8">
        <v>2146</v>
      </c>
      <c r="K56" s="8">
        <v>2146</v>
      </c>
      <c r="L56" s="9">
        <v>2146</v>
      </c>
      <c r="M56" s="8">
        <v>2146</v>
      </c>
      <c r="N56" s="2"/>
      <c r="O56" s="6" t="s">
        <v>284</v>
      </c>
      <c r="P56" s="2" t="s">
        <v>281</v>
      </c>
      <c r="Q56" s="5">
        <v>45657</v>
      </c>
      <c r="R56" s="2" t="s">
        <v>282</v>
      </c>
    </row>
    <row r="57" spans="1:18" ht="75" x14ac:dyDescent="0.25">
      <c r="A57" s="2">
        <v>2024</v>
      </c>
      <c r="B57" s="5">
        <v>45566</v>
      </c>
      <c r="C57" s="5">
        <v>45657</v>
      </c>
      <c r="D57" s="2" t="s">
        <v>104</v>
      </c>
      <c r="E57" s="2">
        <v>27100</v>
      </c>
      <c r="F57" s="2">
        <v>27100</v>
      </c>
      <c r="G57" s="2" t="s">
        <v>277</v>
      </c>
      <c r="H57" s="9">
        <v>35000</v>
      </c>
      <c r="I57" s="8">
        <f t="shared" si="8"/>
        <v>35000</v>
      </c>
      <c r="J57" s="8">
        <v>0</v>
      </c>
      <c r="K57" s="8">
        <v>0</v>
      </c>
      <c r="L57" s="9">
        <v>0</v>
      </c>
      <c r="M57" s="8">
        <v>0</v>
      </c>
      <c r="N57" s="2"/>
      <c r="O57" s="6" t="s">
        <v>284</v>
      </c>
      <c r="P57" s="2" t="s">
        <v>281</v>
      </c>
      <c r="Q57" s="5">
        <v>45657</v>
      </c>
      <c r="R57" s="2" t="s">
        <v>282</v>
      </c>
    </row>
    <row r="58" spans="1:18" ht="75" x14ac:dyDescent="0.25">
      <c r="A58" s="2">
        <v>2024</v>
      </c>
      <c r="B58" s="5">
        <v>45566</v>
      </c>
      <c r="C58" s="5">
        <v>45657</v>
      </c>
      <c r="D58" s="2" t="s">
        <v>104</v>
      </c>
      <c r="E58" s="2" t="s">
        <v>142</v>
      </c>
      <c r="F58" s="2" t="s">
        <v>142</v>
      </c>
      <c r="G58" s="2" t="s">
        <v>143</v>
      </c>
      <c r="H58" s="9">
        <v>85000</v>
      </c>
      <c r="I58" s="8">
        <f t="shared" si="8"/>
        <v>85000</v>
      </c>
      <c r="J58" s="8">
        <v>2146</v>
      </c>
      <c r="K58" s="8">
        <v>2146</v>
      </c>
      <c r="L58" s="9">
        <v>2146</v>
      </c>
      <c r="M58" s="8">
        <v>2146</v>
      </c>
      <c r="N58" s="2"/>
      <c r="O58" s="6" t="s">
        <v>284</v>
      </c>
      <c r="P58" s="2" t="s">
        <v>281</v>
      </c>
      <c r="Q58" s="5">
        <v>45657</v>
      </c>
      <c r="R58" s="2" t="s">
        <v>282</v>
      </c>
    </row>
    <row r="59" spans="1:18" ht="75" x14ac:dyDescent="0.25">
      <c r="A59" s="2">
        <v>2024</v>
      </c>
      <c r="B59" s="5">
        <v>45566</v>
      </c>
      <c r="C59" s="5">
        <v>45657</v>
      </c>
      <c r="D59" s="2" t="s">
        <v>104</v>
      </c>
      <c r="E59" s="2" t="s">
        <v>144</v>
      </c>
      <c r="F59" s="2" t="s">
        <v>144</v>
      </c>
      <c r="G59" s="2" t="s">
        <v>145</v>
      </c>
      <c r="H59" s="9">
        <v>30000</v>
      </c>
      <c r="I59" s="8">
        <f t="shared" si="8"/>
        <v>30000</v>
      </c>
      <c r="J59" s="8">
        <v>0</v>
      </c>
      <c r="K59" s="8">
        <v>0</v>
      </c>
      <c r="L59" s="9">
        <v>0</v>
      </c>
      <c r="M59" s="8">
        <v>0</v>
      </c>
      <c r="N59" s="2"/>
      <c r="O59" s="6" t="s">
        <v>284</v>
      </c>
      <c r="P59" s="2" t="s">
        <v>281</v>
      </c>
      <c r="Q59" s="5">
        <v>45657</v>
      </c>
      <c r="R59" s="2" t="s">
        <v>282</v>
      </c>
    </row>
    <row r="60" spans="1:18" ht="90" x14ac:dyDescent="0.25">
      <c r="A60" s="2">
        <v>2024</v>
      </c>
      <c r="B60" s="5">
        <v>45566</v>
      </c>
      <c r="C60" s="5">
        <v>45657</v>
      </c>
      <c r="D60" s="2" t="s">
        <v>104</v>
      </c>
      <c r="E60" s="2" t="s">
        <v>146</v>
      </c>
      <c r="F60" s="2" t="s">
        <v>146</v>
      </c>
      <c r="G60" s="2" t="s">
        <v>147</v>
      </c>
      <c r="H60" s="9">
        <v>690900</v>
      </c>
      <c r="I60" s="8">
        <f t="shared" si="8"/>
        <v>690900</v>
      </c>
      <c r="J60" s="8">
        <v>8327.51</v>
      </c>
      <c r="K60" s="8">
        <v>8327.51</v>
      </c>
      <c r="L60" s="9">
        <v>8327.51</v>
      </c>
      <c r="M60" s="8">
        <v>8327.51</v>
      </c>
      <c r="N60" s="2" t="s">
        <v>280</v>
      </c>
      <c r="O60" s="6" t="s">
        <v>284</v>
      </c>
      <c r="P60" s="2" t="s">
        <v>281</v>
      </c>
      <c r="Q60" s="5">
        <v>45657</v>
      </c>
      <c r="R60" s="2" t="s">
        <v>283</v>
      </c>
    </row>
    <row r="61" spans="1:18" ht="75" x14ac:dyDescent="0.25">
      <c r="A61" s="2">
        <v>2024</v>
      </c>
      <c r="B61" s="5">
        <v>45566</v>
      </c>
      <c r="C61" s="5">
        <v>45657</v>
      </c>
      <c r="D61" s="2" t="s">
        <v>104</v>
      </c>
      <c r="E61" s="2" t="s">
        <v>148</v>
      </c>
      <c r="F61" s="2" t="s">
        <v>148</v>
      </c>
      <c r="G61" s="2" t="s">
        <v>149</v>
      </c>
      <c r="H61" s="9">
        <v>180500</v>
      </c>
      <c r="I61" s="8">
        <f t="shared" si="8"/>
        <v>180500</v>
      </c>
      <c r="J61" s="8">
        <v>2681.92</v>
      </c>
      <c r="K61" s="8">
        <v>2681.92</v>
      </c>
      <c r="L61" s="9">
        <v>2681.92</v>
      </c>
      <c r="M61" s="8">
        <v>2681.92</v>
      </c>
      <c r="N61" s="2"/>
      <c r="O61" s="6" t="s">
        <v>284</v>
      </c>
      <c r="P61" s="2" t="s">
        <v>281</v>
      </c>
      <c r="Q61" s="5">
        <v>45657</v>
      </c>
      <c r="R61" s="2" t="s">
        <v>282</v>
      </c>
    </row>
    <row r="62" spans="1:18" ht="75" x14ac:dyDescent="0.25">
      <c r="A62" s="2">
        <v>2024</v>
      </c>
      <c r="B62" s="5">
        <v>45566</v>
      </c>
      <c r="C62" s="5">
        <v>45657</v>
      </c>
      <c r="D62" s="2" t="s">
        <v>104</v>
      </c>
      <c r="E62" s="2" t="s">
        <v>150</v>
      </c>
      <c r="F62" s="2" t="s">
        <v>150</v>
      </c>
      <c r="G62" s="2" t="s">
        <v>151</v>
      </c>
      <c r="H62" s="9">
        <v>200000</v>
      </c>
      <c r="I62" s="8">
        <f t="shared" si="8"/>
        <v>200000</v>
      </c>
      <c r="J62" s="8">
        <v>3183.7</v>
      </c>
      <c r="K62" s="8">
        <v>3183.7</v>
      </c>
      <c r="L62" s="9">
        <v>3183.7</v>
      </c>
      <c r="M62" s="8">
        <v>3183.7</v>
      </c>
      <c r="N62" s="2"/>
      <c r="O62" s="6" t="s">
        <v>284</v>
      </c>
      <c r="P62" s="2" t="s">
        <v>281</v>
      </c>
      <c r="Q62" s="5">
        <v>45657</v>
      </c>
      <c r="R62" s="2" t="s">
        <v>282</v>
      </c>
    </row>
    <row r="63" spans="1:18" ht="75" x14ac:dyDescent="0.25">
      <c r="A63" s="2">
        <v>2024</v>
      </c>
      <c r="B63" s="5">
        <v>45566</v>
      </c>
      <c r="C63" s="5">
        <v>45657</v>
      </c>
      <c r="D63" s="2" t="s">
        <v>104</v>
      </c>
      <c r="E63" s="2" t="s">
        <v>152</v>
      </c>
      <c r="F63" s="2" t="s">
        <v>152</v>
      </c>
      <c r="G63" s="2" t="s">
        <v>153</v>
      </c>
      <c r="H63" s="9">
        <v>47200</v>
      </c>
      <c r="I63" s="8">
        <f t="shared" si="8"/>
        <v>47200</v>
      </c>
      <c r="J63" s="8">
        <v>0</v>
      </c>
      <c r="K63" s="8">
        <v>0</v>
      </c>
      <c r="L63" s="9">
        <v>0</v>
      </c>
      <c r="M63" s="8">
        <v>0</v>
      </c>
      <c r="N63" s="2"/>
      <c r="O63" s="6" t="s">
        <v>284</v>
      </c>
      <c r="P63" s="2" t="s">
        <v>281</v>
      </c>
      <c r="Q63" s="5">
        <v>45657</v>
      </c>
      <c r="R63" s="2" t="s">
        <v>282</v>
      </c>
    </row>
    <row r="64" spans="1:18" ht="75" x14ac:dyDescent="0.25">
      <c r="A64" s="2">
        <v>2024</v>
      </c>
      <c r="B64" s="5">
        <v>45566</v>
      </c>
      <c r="C64" s="5">
        <v>45657</v>
      </c>
      <c r="D64" s="2" t="s">
        <v>104</v>
      </c>
      <c r="E64" s="2" t="s">
        <v>154</v>
      </c>
      <c r="F64" s="2" t="s">
        <v>154</v>
      </c>
      <c r="G64" s="2" t="s">
        <v>155</v>
      </c>
      <c r="H64" s="9">
        <v>80200</v>
      </c>
      <c r="I64" s="8">
        <f t="shared" ref="I64:I101" si="16">H64</f>
        <v>80200</v>
      </c>
      <c r="J64" s="8">
        <v>1009.89</v>
      </c>
      <c r="K64" s="8">
        <v>1009.89</v>
      </c>
      <c r="L64" s="9">
        <v>1009.89</v>
      </c>
      <c r="M64" s="8">
        <v>1009.89</v>
      </c>
      <c r="N64" s="2"/>
      <c r="O64" s="6" t="s">
        <v>284</v>
      </c>
      <c r="P64" s="2" t="s">
        <v>281</v>
      </c>
      <c r="Q64" s="5">
        <v>45657</v>
      </c>
      <c r="R64" s="2" t="s">
        <v>282</v>
      </c>
    </row>
    <row r="65" spans="1:18" ht="75" x14ac:dyDescent="0.25">
      <c r="A65" s="2">
        <v>2024</v>
      </c>
      <c r="B65" s="5">
        <v>45566</v>
      </c>
      <c r="C65" s="5">
        <v>45657</v>
      </c>
      <c r="D65" s="2" t="s">
        <v>104</v>
      </c>
      <c r="E65" s="2" t="s">
        <v>156</v>
      </c>
      <c r="F65" s="2" t="s">
        <v>156</v>
      </c>
      <c r="G65" s="2" t="s">
        <v>157</v>
      </c>
      <c r="H65" s="9">
        <v>123000</v>
      </c>
      <c r="I65" s="8">
        <f t="shared" si="16"/>
        <v>123000</v>
      </c>
      <c r="J65" s="8">
        <v>1452</v>
      </c>
      <c r="K65" s="8">
        <v>1452</v>
      </c>
      <c r="L65" s="9">
        <v>1452</v>
      </c>
      <c r="M65" s="8">
        <v>1452</v>
      </c>
      <c r="N65" s="2"/>
      <c r="O65" s="6" t="s">
        <v>284</v>
      </c>
      <c r="P65" s="2" t="s">
        <v>281</v>
      </c>
      <c r="Q65" s="5">
        <v>45657</v>
      </c>
      <c r="R65" s="2" t="s">
        <v>282</v>
      </c>
    </row>
    <row r="66" spans="1:18" ht="75" x14ac:dyDescent="0.25">
      <c r="A66" s="2">
        <v>2024</v>
      </c>
      <c r="B66" s="5">
        <v>45566</v>
      </c>
      <c r="C66" s="5">
        <v>45657</v>
      </c>
      <c r="D66" s="2" t="s">
        <v>104</v>
      </c>
      <c r="E66" s="2" t="s">
        <v>158</v>
      </c>
      <c r="F66" s="2" t="s">
        <v>158</v>
      </c>
      <c r="G66" s="2" t="s">
        <v>159</v>
      </c>
      <c r="H66" s="9">
        <v>60000</v>
      </c>
      <c r="I66" s="8">
        <f t="shared" si="16"/>
        <v>60000</v>
      </c>
      <c r="J66" s="8">
        <v>0</v>
      </c>
      <c r="K66" s="8">
        <v>0</v>
      </c>
      <c r="L66" s="9">
        <v>0</v>
      </c>
      <c r="M66" s="8">
        <v>0</v>
      </c>
      <c r="N66" s="2"/>
      <c r="O66" s="6" t="s">
        <v>284</v>
      </c>
      <c r="P66" s="2" t="s">
        <v>281</v>
      </c>
      <c r="Q66" s="5">
        <v>45657</v>
      </c>
      <c r="R66" s="2" t="s">
        <v>282</v>
      </c>
    </row>
    <row r="67" spans="1:18" ht="90" x14ac:dyDescent="0.25">
      <c r="A67" s="2">
        <v>2024</v>
      </c>
      <c r="B67" s="5">
        <v>45566</v>
      </c>
      <c r="C67" s="5">
        <v>45657</v>
      </c>
      <c r="D67" s="2" t="s">
        <v>160</v>
      </c>
      <c r="E67" s="2" t="s">
        <v>160</v>
      </c>
      <c r="F67" s="2" t="s">
        <v>160</v>
      </c>
      <c r="G67" s="2" t="s">
        <v>161</v>
      </c>
      <c r="H67" s="9">
        <v>16342204.449999999</v>
      </c>
      <c r="I67" s="8">
        <f>H67-146643.29</f>
        <v>16195561.16</v>
      </c>
      <c r="J67" s="8">
        <v>15471783.890000001</v>
      </c>
      <c r="K67" s="8">
        <f t="shared" ref="K67:K72" si="17">J67</f>
        <v>15471783.890000001</v>
      </c>
      <c r="L67" s="9">
        <v>14573473.83</v>
      </c>
      <c r="M67" s="8">
        <v>14573473.83</v>
      </c>
      <c r="N67" s="2" t="s">
        <v>280</v>
      </c>
      <c r="O67" s="6" t="s">
        <v>284</v>
      </c>
      <c r="P67" s="2" t="s">
        <v>281</v>
      </c>
      <c r="Q67" s="5">
        <v>45657</v>
      </c>
      <c r="R67" s="2" t="s">
        <v>283</v>
      </c>
    </row>
    <row r="68" spans="1:18" ht="75" x14ac:dyDescent="0.25">
      <c r="A68" s="2">
        <v>2024</v>
      </c>
      <c r="B68" s="5">
        <v>45566</v>
      </c>
      <c r="C68" s="5">
        <v>45657</v>
      </c>
      <c r="D68" s="2" t="s">
        <v>160</v>
      </c>
      <c r="E68" s="2" t="s">
        <v>162</v>
      </c>
      <c r="F68" s="2" t="s">
        <v>162</v>
      </c>
      <c r="G68" s="2" t="s">
        <v>163</v>
      </c>
      <c r="H68" s="9">
        <f>H69+H70+H71+H72+H73</f>
        <v>1500168</v>
      </c>
      <c r="I68" s="8">
        <f>H68+46287.04</f>
        <v>1546455.04</v>
      </c>
      <c r="J68" s="8">
        <v>1495341.86</v>
      </c>
      <c r="K68" s="8">
        <f t="shared" si="17"/>
        <v>1495341.86</v>
      </c>
      <c r="L68" s="9">
        <f t="shared" ref="L68:M72" si="18">K68</f>
        <v>1495341.86</v>
      </c>
      <c r="M68" s="8">
        <f t="shared" si="18"/>
        <v>1495341.86</v>
      </c>
      <c r="N68" s="2"/>
      <c r="O68" s="6" t="s">
        <v>284</v>
      </c>
      <c r="P68" s="2" t="s">
        <v>281</v>
      </c>
      <c r="Q68" s="5">
        <v>45657</v>
      </c>
      <c r="R68" s="2" t="s">
        <v>282</v>
      </c>
    </row>
    <row r="69" spans="1:18" ht="75" x14ac:dyDescent="0.25">
      <c r="A69" s="2">
        <v>2024</v>
      </c>
      <c r="B69" s="5">
        <v>45566</v>
      </c>
      <c r="C69" s="5">
        <v>45657</v>
      </c>
      <c r="D69" s="2" t="s">
        <v>160</v>
      </c>
      <c r="E69" s="2" t="s">
        <v>164</v>
      </c>
      <c r="F69" s="2" t="s">
        <v>164</v>
      </c>
      <c r="G69" s="2" t="s">
        <v>165</v>
      </c>
      <c r="H69" s="9">
        <v>750000</v>
      </c>
      <c r="I69" s="8">
        <f>H69-22220.57</f>
        <v>727779.43</v>
      </c>
      <c r="J69" s="8">
        <v>707697</v>
      </c>
      <c r="K69" s="8">
        <f t="shared" si="17"/>
        <v>707697</v>
      </c>
      <c r="L69" s="9">
        <f t="shared" si="18"/>
        <v>707697</v>
      </c>
      <c r="M69" s="8">
        <f t="shared" si="18"/>
        <v>707697</v>
      </c>
      <c r="N69" s="2"/>
      <c r="O69" s="6" t="s">
        <v>284</v>
      </c>
      <c r="P69" s="2" t="s">
        <v>281</v>
      </c>
      <c r="Q69" s="5">
        <v>45657</v>
      </c>
      <c r="R69" s="2" t="s">
        <v>282</v>
      </c>
    </row>
    <row r="70" spans="1:18" ht="75" x14ac:dyDescent="0.25">
      <c r="A70" s="2">
        <v>2024</v>
      </c>
      <c r="B70" s="5">
        <v>45566</v>
      </c>
      <c r="C70" s="5">
        <v>45657</v>
      </c>
      <c r="D70" s="2" t="s">
        <v>160</v>
      </c>
      <c r="E70" s="2" t="s">
        <v>166</v>
      </c>
      <c r="F70" s="2" t="s">
        <v>166</v>
      </c>
      <c r="G70" s="2" t="s">
        <v>167</v>
      </c>
      <c r="H70" s="9">
        <v>222276</v>
      </c>
      <c r="I70" s="8">
        <f>H70+8400</f>
        <v>230676</v>
      </c>
      <c r="J70" s="8">
        <v>209895.8</v>
      </c>
      <c r="K70" s="8">
        <f t="shared" si="17"/>
        <v>209895.8</v>
      </c>
      <c r="L70" s="9">
        <f t="shared" si="18"/>
        <v>209895.8</v>
      </c>
      <c r="M70" s="8">
        <f t="shared" si="18"/>
        <v>209895.8</v>
      </c>
      <c r="N70" s="2"/>
      <c r="O70" s="6" t="s">
        <v>284</v>
      </c>
      <c r="P70" s="2" t="s">
        <v>281</v>
      </c>
      <c r="Q70" s="5">
        <v>45657</v>
      </c>
      <c r="R70" s="2" t="s">
        <v>282</v>
      </c>
    </row>
    <row r="71" spans="1:18" ht="90" x14ac:dyDescent="0.25">
      <c r="A71" s="2">
        <v>2024</v>
      </c>
      <c r="B71" s="5">
        <v>45566</v>
      </c>
      <c r="C71" s="5">
        <v>45657</v>
      </c>
      <c r="D71" s="2" t="s">
        <v>160</v>
      </c>
      <c r="E71" s="2" t="s">
        <v>168</v>
      </c>
      <c r="F71" s="2" t="s">
        <v>168</v>
      </c>
      <c r="G71" s="2" t="s">
        <v>169</v>
      </c>
      <c r="H71" s="9">
        <v>507792</v>
      </c>
      <c r="I71" s="8">
        <f>H71-348088.97</f>
        <v>159703.03000000003</v>
      </c>
      <c r="J71" s="8">
        <v>150935.98000000001</v>
      </c>
      <c r="K71" s="8">
        <f t="shared" si="17"/>
        <v>150935.98000000001</v>
      </c>
      <c r="L71" s="9">
        <f t="shared" si="18"/>
        <v>150935.98000000001</v>
      </c>
      <c r="M71" s="8">
        <f t="shared" si="18"/>
        <v>150935.98000000001</v>
      </c>
      <c r="N71" s="2" t="s">
        <v>280</v>
      </c>
      <c r="O71" s="6" t="s">
        <v>284</v>
      </c>
      <c r="P71" s="2" t="s">
        <v>281</v>
      </c>
      <c r="Q71" s="5">
        <v>45657</v>
      </c>
      <c r="R71" s="2" t="s">
        <v>283</v>
      </c>
    </row>
    <row r="72" spans="1:18" ht="90" x14ac:dyDescent="0.25">
      <c r="A72" s="2">
        <v>2024</v>
      </c>
      <c r="B72" s="5">
        <v>45566</v>
      </c>
      <c r="C72" s="5">
        <v>45657</v>
      </c>
      <c r="D72" s="2" t="s">
        <v>160</v>
      </c>
      <c r="E72" s="2" t="s">
        <v>170</v>
      </c>
      <c r="F72" s="2" t="s">
        <v>170</v>
      </c>
      <c r="G72" s="2" t="s">
        <v>171</v>
      </c>
      <c r="H72" s="9">
        <v>7200</v>
      </c>
      <c r="I72" s="8">
        <f>H72+407180</f>
        <v>414380</v>
      </c>
      <c r="J72" s="8">
        <v>413780</v>
      </c>
      <c r="K72" s="8">
        <f t="shared" si="17"/>
        <v>413780</v>
      </c>
      <c r="L72" s="9">
        <f t="shared" si="18"/>
        <v>413780</v>
      </c>
      <c r="M72" s="8">
        <f t="shared" si="18"/>
        <v>413780</v>
      </c>
      <c r="N72" s="2" t="s">
        <v>280</v>
      </c>
      <c r="O72" s="6" t="s">
        <v>284</v>
      </c>
      <c r="P72" s="2" t="s">
        <v>281</v>
      </c>
      <c r="Q72" s="5">
        <v>45657</v>
      </c>
      <c r="R72" s="2" t="s">
        <v>283</v>
      </c>
    </row>
    <row r="73" spans="1:18" ht="75" x14ac:dyDescent="0.25">
      <c r="A73" s="2">
        <v>2024</v>
      </c>
      <c r="B73" s="5">
        <v>45566</v>
      </c>
      <c r="C73" s="5">
        <v>45657</v>
      </c>
      <c r="D73" s="2" t="s">
        <v>160</v>
      </c>
      <c r="E73" s="2" t="s">
        <v>172</v>
      </c>
      <c r="F73" s="2" t="s">
        <v>172</v>
      </c>
      <c r="G73" s="2" t="s">
        <v>173</v>
      </c>
      <c r="H73" s="9">
        <v>12900</v>
      </c>
      <c r="I73" s="8">
        <f>H73+1016.58</f>
        <v>13916.58</v>
      </c>
      <c r="J73" s="8">
        <v>13033.08</v>
      </c>
      <c r="K73" s="8">
        <v>13033.08</v>
      </c>
      <c r="L73" s="9">
        <v>13033.08</v>
      </c>
      <c r="M73" s="8">
        <v>13033.08</v>
      </c>
      <c r="N73" s="2"/>
      <c r="O73" s="6" t="s">
        <v>284</v>
      </c>
      <c r="P73" s="2" t="s">
        <v>281</v>
      </c>
      <c r="Q73" s="5">
        <v>45657</v>
      </c>
      <c r="R73" s="2" t="s">
        <v>282</v>
      </c>
    </row>
    <row r="74" spans="1:18" ht="90" x14ac:dyDescent="0.25">
      <c r="A74" s="2">
        <v>2024</v>
      </c>
      <c r="B74" s="5">
        <v>45566</v>
      </c>
      <c r="C74" s="5">
        <v>45657</v>
      </c>
      <c r="D74" s="2" t="s">
        <v>160</v>
      </c>
      <c r="E74" s="2" t="s">
        <v>174</v>
      </c>
      <c r="F74" s="2" t="s">
        <v>174</v>
      </c>
      <c r="G74" s="2" t="s">
        <v>175</v>
      </c>
      <c r="H74" s="9">
        <v>621616</v>
      </c>
      <c r="I74" s="8">
        <f>H74-73133.82</f>
        <v>548482.17999999993</v>
      </c>
      <c r="J74" s="8">
        <v>529161.44999999995</v>
      </c>
      <c r="K74" s="8">
        <v>529161.44999999995</v>
      </c>
      <c r="L74" s="9">
        <v>304265.06</v>
      </c>
      <c r="M74" s="8">
        <v>304265.06</v>
      </c>
      <c r="N74" s="2" t="s">
        <v>280</v>
      </c>
      <c r="O74" s="6" t="s">
        <v>284</v>
      </c>
      <c r="P74" s="2" t="s">
        <v>281</v>
      </c>
      <c r="Q74" s="5">
        <v>45657</v>
      </c>
      <c r="R74" s="2" t="s">
        <v>283</v>
      </c>
    </row>
    <row r="75" spans="1:18" ht="90" x14ac:dyDescent="0.25">
      <c r="A75" s="2">
        <v>2024</v>
      </c>
      <c r="B75" s="5">
        <v>45566</v>
      </c>
      <c r="C75" s="5">
        <v>45657</v>
      </c>
      <c r="D75" s="2" t="s">
        <v>160</v>
      </c>
      <c r="E75" s="2" t="s">
        <v>176</v>
      </c>
      <c r="F75" s="2" t="s">
        <v>176</v>
      </c>
      <c r="G75" s="2" t="s">
        <v>177</v>
      </c>
      <c r="H75" s="9">
        <v>600616</v>
      </c>
      <c r="I75" s="8">
        <f>H75-59173.21</f>
        <v>541442.79</v>
      </c>
      <c r="J75" s="8">
        <v>526864.65</v>
      </c>
      <c r="K75" s="8">
        <v>526864.65</v>
      </c>
      <c r="L75" s="9">
        <v>301968.25</v>
      </c>
      <c r="M75" s="8">
        <v>301968.26</v>
      </c>
      <c r="N75" s="2" t="s">
        <v>280</v>
      </c>
      <c r="O75" s="6" t="s">
        <v>284</v>
      </c>
      <c r="P75" s="2" t="s">
        <v>281</v>
      </c>
      <c r="Q75" s="5">
        <v>45657</v>
      </c>
      <c r="R75" s="2" t="s">
        <v>283</v>
      </c>
    </row>
    <row r="76" spans="1:18" ht="75" x14ac:dyDescent="0.25">
      <c r="A76" s="2">
        <v>2024</v>
      </c>
      <c r="B76" s="5">
        <v>45566</v>
      </c>
      <c r="C76" s="5">
        <v>45657</v>
      </c>
      <c r="D76" s="2" t="s">
        <v>160</v>
      </c>
      <c r="E76" s="2">
        <v>32700</v>
      </c>
      <c r="F76" s="2">
        <v>32700</v>
      </c>
      <c r="G76" s="2" t="s">
        <v>278</v>
      </c>
      <c r="H76" s="9">
        <v>9000</v>
      </c>
      <c r="I76" s="8">
        <f>H76-5071.96</f>
        <v>3928.04</v>
      </c>
      <c r="J76" s="8">
        <v>2296.8000000000002</v>
      </c>
      <c r="K76" s="8">
        <v>2296.8000000000002</v>
      </c>
      <c r="L76" s="9">
        <v>2296.8000000000002</v>
      </c>
      <c r="M76" s="8">
        <v>2296.8000000000002</v>
      </c>
      <c r="N76" s="2"/>
      <c r="O76" s="6" t="s">
        <v>284</v>
      </c>
      <c r="P76" s="2" t="s">
        <v>281</v>
      </c>
      <c r="Q76" s="5">
        <v>45657</v>
      </c>
      <c r="R76" s="2" t="s">
        <v>282</v>
      </c>
    </row>
    <row r="77" spans="1:18" ht="75" x14ac:dyDescent="0.25">
      <c r="A77" s="2">
        <v>2024</v>
      </c>
      <c r="B77" s="5">
        <v>45566</v>
      </c>
      <c r="C77" s="5">
        <v>45657</v>
      </c>
      <c r="D77" s="2" t="s">
        <v>160</v>
      </c>
      <c r="E77" s="2" t="s">
        <v>178</v>
      </c>
      <c r="F77" s="2" t="s">
        <v>178</v>
      </c>
      <c r="G77" s="2" t="s">
        <v>179</v>
      </c>
      <c r="H77" s="9">
        <v>12000</v>
      </c>
      <c r="I77" s="8">
        <f>H77-8888.65</f>
        <v>3111.3500000000004</v>
      </c>
      <c r="J77" s="8">
        <v>3111.35</v>
      </c>
      <c r="K77" s="8">
        <v>3111.35</v>
      </c>
      <c r="L77" s="9">
        <v>3111.35</v>
      </c>
      <c r="M77" s="8">
        <v>0</v>
      </c>
      <c r="N77" s="2"/>
      <c r="O77" s="6" t="s">
        <v>284</v>
      </c>
      <c r="P77" s="2" t="s">
        <v>281</v>
      </c>
      <c r="Q77" s="5">
        <v>45657</v>
      </c>
      <c r="R77" s="2" t="s">
        <v>282</v>
      </c>
    </row>
    <row r="78" spans="1:18" ht="90" x14ac:dyDescent="0.25">
      <c r="A78" s="2">
        <v>2024</v>
      </c>
      <c r="B78" s="5">
        <v>45566</v>
      </c>
      <c r="C78" s="5">
        <v>45657</v>
      </c>
      <c r="D78" s="2" t="s">
        <v>160</v>
      </c>
      <c r="E78" s="2" t="s">
        <v>180</v>
      </c>
      <c r="F78" s="2" t="s">
        <v>180</v>
      </c>
      <c r="G78" s="2" t="s">
        <v>181</v>
      </c>
      <c r="H78" s="9">
        <f>+H79+H80+H81+H82+H83</f>
        <v>3478240</v>
      </c>
      <c r="I78" s="8">
        <f>H78-929282.18</f>
        <v>2548957.8199999998</v>
      </c>
      <c r="J78" s="8">
        <v>2462234.39</v>
      </c>
      <c r="K78" s="8">
        <v>2462234.39</v>
      </c>
      <c r="L78" s="9">
        <v>2457254.39</v>
      </c>
      <c r="M78" s="8">
        <v>2457254.39</v>
      </c>
      <c r="N78" s="2" t="s">
        <v>280</v>
      </c>
      <c r="O78" s="6" t="s">
        <v>284</v>
      </c>
      <c r="P78" s="2" t="s">
        <v>281</v>
      </c>
      <c r="Q78" s="5">
        <v>45657</v>
      </c>
      <c r="R78" s="2" t="s">
        <v>283</v>
      </c>
    </row>
    <row r="79" spans="1:18" ht="75" x14ac:dyDescent="0.25">
      <c r="A79" s="2">
        <v>2024</v>
      </c>
      <c r="B79" s="5">
        <v>45566</v>
      </c>
      <c r="C79" s="5">
        <v>45657</v>
      </c>
      <c r="D79" s="2" t="s">
        <v>160</v>
      </c>
      <c r="E79" s="2" t="s">
        <v>182</v>
      </c>
      <c r="F79" s="2" t="s">
        <v>182</v>
      </c>
      <c r="G79" s="2" t="s">
        <v>183</v>
      </c>
      <c r="H79" s="9">
        <v>428000</v>
      </c>
      <c r="I79" s="8">
        <f>H79-384345</f>
        <v>43655</v>
      </c>
      <c r="J79" s="8">
        <v>20655</v>
      </c>
      <c r="K79" s="8">
        <v>20655</v>
      </c>
      <c r="L79" s="9">
        <v>20655</v>
      </c>
      <c r="M79" s="8">
        <v>20655</v>
      </c>
      <c r="N79" s="2"/>
      <c r="O79" s="6" t="s">
        <v>284</v>
      </c>
      <c r="P79" s="2" t="s">
        <v>281</v>
      </c>
      <c r="Q79" s="5">
        <v>45657</v>
      </c>
      <c r="R79" s="2" t="s">
        <v>282</v>
      </c>
    </row>
    <row r="80" spans="1:18" ht="75" x14ac:dyDescent="0.25">
      <c r="A80" s="2">
        <v>2024</v>
      </c>
      <c r="B80" s="5">
        <v>45566</v>
      </c>
      <c r="C80" s="5">
        <v>45657</v>
      </c>
      <c r="D80" s="2" t="s">
        <v>160</v>
      </c>
      <c r="E80" s="2" t="s">
        <v>184</v>
      </c>
      <c r="F80" s="2" t="s">
        <v>184</v>
      </c>
      <c r="G80" s="2" t="s">
        <v>185</v>
      </c>
      <c r="H80" s="9">
        <v>23900</v>
      </c>
      <c r="I80" s="8">
        <f>H80+26686.24</f>
        <v>50586.240000000005</v>
      </c>
      <c r="J80" s="8">
        <v>40586.239999999998</v>
      </c>
      <c r="K80" s="8">
        <f>J80</f>
        <v>40586.239999999998</v>
      </c>
      <c r="L80" s="9">
        <v>37106.239999999998</v>
      </c>
      <c r="M80" s="8">
        <f>L80</f>
        <v>37106.239999999998</v>
      </c>
      <c r="N80" s="2"/>
      <c r="O80" s="6" t="s">
        <v>284</v>
      </c>
      <c r="P80" s="2" t="s">
        <v>281</v>
      </c>
      <c r="Q80" s="5">
        <v>45657</v>
      </c>
      <c r="R80" s="2" t="s">
        <v>282</v>
      </c>
    </row>
    <row r="81" spans="1:18" ht="75" x14ac:dyDescent="0.25">
      <c r="A81" s="2">
        <v>2024</v>
      </c>
      <c r="B81" s="5">
        <v>45566</v>
      </c>
      <c r="C81" s="5">
        <v>45657</v>
      </c>
      <c r="D81" s="2" t="s">
        <v>160</v>
      </c>
      <c r="E81" s="2" t="s">
        <v>186</v>
      </c>
      <c r="F81" s="2" t="s">
        <v>186</v>
      </c>
      <c r="G81" s="2" t="s">
        <v>187</v>
      </c>
      <c r="H81" s="9">
        <v>405000</v>
      </c>
      <c r="I81" s="8">
        <f>H81-365782.69</f>
        <v>39217.31</v>
      </c>
      <c r="J81" s="8">
        <v>39217.31</v>
      </c>
      <c r="K81" s="8">
        <f>J81</f>
        <v>39217.31</v>
      </c>
      <c r="L81" s="9">
        <f>K81</f>
        <v>39217.31</v>
      </c>
      <c r="M81" s="8">
        <f>L81</f>
        <v>39217.31</v>
      </c>
      <c r="N81" s="2"/>
      <c r="O81" s="6" t="s">
        <v>284</v>
      </c>
      <c r="P81" s="2" t="s">
        <v>281</v>
      </c>
      <c r="Q81" s="5">
        <v>45657</v>
      </c>
      <c r="R81" s="2" t="s">
        <v>282</v>
      </c>
    </row>
    <row r="82" spans="1:18" ht="75" x14ac:dyDescent="0.25">
      <c r="A82" s="2">
        <v>2024</v>
      </c>
      <c r="B82" s="5">
        <v>45566</v>
      </c>
      <c r="C82" s="5">
        <v>45657</v>
      </c>
      <c r="D82" s="2" t="s">
        <v>160</v>
      </c>
      <c r="E82" s="2" t="s">
        <v>188</v>
      </c>
      <c r="F82" s="2" t="s">
        <v>188</v>
      </c>
      <c r="G82" s="2" t="s">
        <v>189</v>
      </c>
      <c r="H82" s="9">
        <v>289500</v>
      </c>
      <c r="I82" s="8">
        <f>H82-73420.73</f>
        <v>216079.27000000002</v>
      </c>
      <c r="J82" s="8">
        <v>182246.35</v>
      </c>
      <c r="K82" s="8">
        <v>182246.35</v>
      </c>
      <c r="L82" s="9">
        <v>180746.35</v>
      </c>
      <c r="M82" s="8">
        <f>L82</f>
        <v>180746.35</v>
      </c>
      <c r="N82" s="2"/>
      <c r="O82" s="6" t="s">
        <v>284</v>
      </c>
      <c r="P82" s="2" t="s">
        <v>281</v>
      </c>
      <c r="Q82" s="5">
        <v>45657</v>
      </c>
      <c r="R82" s="2" t="s">
        <v>282</v>
      </c>
    </row>
    <row r="83" spans="1:18" ht="75" x14ac:dyDescent="0.25">
      <c r="A83" s="2">
        <v>2024</v>
      </c>
      <c r="B83" s="5">
        <v>45566</v>
      </c>
      <c r="C83" s="5">
        <v>45657</v>
      </c>
      <c r="D83" s="2" t="s">
        <v>160</v>
      </c>
      <c r="E83" s="2" t="s">
        <v>190</v>
      </c>
      <c r="F83" s="2" t="s">
        <v>190</v>
      </c>
      <c r="G83" s="2" t="s">
        <v>191</v>
      </c>
      <c r="H83" s="9">
        <v>2331840</v>
      </c>
      <c r="I83" s="8">
        <f>H83-132420</f>
        <v>2199420</v>
      </c>
      <c r="J83" s="8">
        <v>2179529.4900000002</v>
      </c>
      <c r="K83" s="8">
        <v>2179529.4900000002</v>
      </c>
      <c r="L83" s="9">
        <v>2179529.4900000002</v>
      </c>
      <c r="M83" s="8">
        <v>2179529.4900000002</v>
      </c>
      <c r="N83" s="2"/>
      <c r="O83" s="6" t="s">
        <v>284</v>
      </c>
      <c r="P83" s="2" t="s">
        <v>281</v>
      </c>
      <c r="Q83" s="5">
        <v>45657</v>
      </c>
      <c r="R83" s="2" t="s">
        <v>282</v>
      </c>
    </row>
    <row r="84" spans="1:18" ht="90" x14ac:dyDescent="0.25">
      <c r="A84" s="2">
        <v>2024</v>
      </c>
      <c r="B84" s="5">
        <v>45566</v>
      </c>
      <c r="C84" s="5">
        <v>45657</v>
      </c>
      <c r="D84" s="2" t="s">
        <v>160</v>
      </c>
      <c r="E84" s="2" t="s">
        <v>192</v>
      </c>
      <c r="F84" s="2" t="s">
        <v>192</v>
      </c>
      <c r="G84" s="2" t="s">
        <v>193</v>
      </c>
      <c r="H84" s="9">
        <v>600000.04</v>
      </c>
      <c r="I84" s="8">
        <f>H84+199693.14</f>
        <v>799693.18</v>
      </c>
      <c r="J84" s="8">
        <v>799693.18</v>
      </c>
      <c r="K84" s="8">
        <v>799693.18</v>
      </c>
      <c r="L84" s="9">
        <v>799693.18</v>
      </c>
      <c r="M84" s="8">
        <v>799693.18</v>
      </c>
      <c r="N84" s="2" t="s">
        <v>280</v>
      </c>
      <c r="O84" s="6" t="s">
        <v>284</v>
      </c>
      <c r="P84" s="2" t="s">
        <v>281</v>
      </c>
      <c r="Q84" s="5">
        <v>45657</v>
      </c>
      <c r="R84" s="2" t="s">
        <v>283</v>
      </c>
    </row>
    <row r="85" spans="1:18" ht="90" x14ac:dyDescent="0.25">
      <c r="A85" s="2">
        <v>2024</v>
      </c>
      <c r="B85" s="5">
        <v>45566</v>
      </c>
      <c r="C85" s="5">
        <v>45657</v>
      </c>
      <c r="D85" s="2" t="s">
        <v>160</v>
      </c>
      <c r="E85" s="2" t="s">
        <v>194</v>
      </c>
      <c r="F85" s="2" t="s">
        <v>194</v>
      </c>
      <c r="G85" s="2" t="s">
        <v>195</v>
      </c>
      <c r="H85" s="9">
        <v>500000.04</v>
      </c>
      <c r="I85" s="8">
        <f>H85+240944.92</f>
        <v>740944.96</v>
      </c>
      <c r="J85" s="8">
        <v>185489.02</v>
      </c>
      <c r="K85" s="8">
        <v>185489.02</v>
      </c>
      <c r="L85" s="9">
        <v>185489.02</v>
      </c>
      <c r="M85" s="8">
        <v>185489.02</v>
      </c>
      <c r="N85" s="2" t="s">
        <v>280</v>
      </c>
      <c r="O85" s="6" t="s">
        <v>284</v>
      </c>
      <c r="P85" s="2" t="s">
        <v>281</v>
      </c>
      <c r="Q85" s="5">
        <v>45657</v>
      </c>
      <c r="R85" s="2" t="s">
        <v>283</v>
      </c>
    </row>
    <row r="86" spans="1:18" ht="90" x14ac:dyDescent="0.25">
      <c r="A86" s="2">
        <v>2024</v>
      </c>
      <c r="B86" s="5">
        <v>45566</v>
      </c>
      <c r="C86" s="5">
        <v>45657</v>
      </c>
      <c r="D86" s="2" t="s">
        <v>160</v>
      </c>
      <c r="E86" s="2" t="s">
        <v>196</v>
      </c>
      <c r="F86" s="2" t="s">
        <v>196</v>
      </c>
      <c r="G86" s="2" t="s">
        <v>197</v>
      </c>
      <c r="H86" s="9">
        <v>100000</v>
      </c>
      <c r="I86" s="8">
        <f>H86-48211.78</f>
        <v>51788.22</v>
      </c>
      <c r="J86" s="8">
        <v>0</v>
      </c>
      <c r="K86" s="8">
        <v>0</v>
      </c>
      <c r="L86" s="9">
        <v>0</v>
      </c>
      <c r="M86" s="8">
        <v>0</v>
      </c>
      <c r="N86" s="2" t="s">
        <v>280</v>
      </c>
      <c r="O86" s="6" t="s">
        <v>284</v>
      </c>
      <c r="P86" s="2" t="s">
        <v>281</v>
      </c>
      <c r="Q86" s="5">
        <v>45657</v>
      </c>
      <c r="R86" s="2" t="s">
        <v>283</v>
      </c>
    </row>
    <row r="87" spans="1:18" ht="90" x14ac:dyDescent="0.25">
      <c r="A87" s="2">
        <v>2024</v>
      </c>
      <c r="B87" s="5">
        <v>45566</v>
      </c>
      <c r="C87" s="5">
        <v>45657</v>
      </c>
      <c r="D87" s="2" t="s">
        <v>160</v>
      </c>
      <c r="E87" s="2" t="s">
        <v>198</v>
      </c>
      <c r="F87" s="2" t="s">
        <v>198</v>
      </c>
      <c r="G87" s="2" t="s">
        <v>199</v>
      </c>
      <c r="H87" s="9">
        <f>+H88+H90+H91+H92+H93+H94+H96</f>
        <v>2332700</v>
      </c>
      <c r="I87" s="8">
        <f t="shared" si="16"/>
        <v>2332700</v>
      </c>
      <c r="J87" s="8">
        <v>1499622.99</v>
      </c>
      <c r="K87" s="8">
        <v>1499622.99</v>
      </c>
      <c r="L87" s="9">
        <v>1499622.99</v>
      </c>
      <c r="M87" s="8">
        <v>1499622.99</v>
      </c>
      <c r="N87" s="2" t="s">
        <v>280</v>
      </c>
      <c r="O87" s="6" t="s">
        <v>284</v>
      </c>
      <c r="P87" s="2" t="s">
        <v>281</v>
      </c>
      <c r="Q87" s="5">
        <v>45657</v>
      </c>
      <c r="R87" s="2" t="s">
        <v>283</v>
      </c>
    </row>
    <row r="88" spans="1:18" ht="90" x14ac:dyDescent="0.25">
      <c r="A88" s="2">
        <v>2024</v>
      </c>
      <c r="B88" s="5">
        <v>45566</v>
      </c>
      <c r="C88" s="5">
        <v>45657</v>
      </c>
      <c r="D88" s="2" t="s">
        <v>160</v>
      </c>
      <c r="E88" s="2" t="s">
        <v>200</v>
      </c>
      <c r="F88" s="2" t="s">
        <v>200</v>
      </c>
      <c r="G88" s="2" t="s">
        <v>201</v>
      </c>
      <c r="H88" s="9">
        <v>330000</v>
      </c>
      <c r="I88" s="8">
        <f t="shared" si="16"/>
        <v>330000</v>
      </c>
      <c r="J88" s="8">
        <v>553090.07999999996</v>
      </c>
      <c r="K88" s="8">
        <v>553090.07999999996</v>
      </c>
      <c r="L88" s="9">
        <v>553090.07999999996</v>
      </c>
      <c r="M88" s="8">
        <v>553090.07999999996</v>
      </c>
      <c r="N88" s="2" t="s">
        <v>280</v>
      </c>
      <c r="O88" s="6" t="s">
        <v>284</v>
      </c>
      <c r="P88" s="2" t="s">
        <v>281</v>
      </c>
      <c r="Q88" s="5">
        <v>45657</v>
      </c>
      <c r="R88" s="2" t="s">
        <v>283</v>
      </c>
    </row>
    <row r="89" spans="1:18" ht="90" x14ac:dyDescent="0.25">
      <c r="A89" s="2">
        <v>2024</v>
      </c>
      <c r="B89" s="5">
        <v>45566</v>
      </c>
      <c r="C89" s="5">
        <v>45657</v>
      </c>
      <c r="D89" s="2" t="s">
        <v>160</v>
      </c>
      <c r="E89" s="2" t="s">
        <v>202</v>
      </c>
      <c r="F89" s="2" t="s">
        <v>202</v>
      </c>
      <c r="G89" s="2" t="s">
        <v>203</v>
      </c>
      <c r="H89" s="9">
        <v>330000</v>
      </c>
      <c r="I89" s="8">
        <f t="shared" si="16"/>
        <v>330000</v>
      </c>
      <c r="J89" s="8">
        <v>553090.07999999996</v>
      </c>
      <c r="K89" s="8">
        <v>553090.07999999996</v>
      </c>
      <c r="L89" s="9">
        <v>553090.07999999996</v>
      </c>
      <c r="M89" s="8">
        <v>553090.07999999996</v>
      </c>
      <c r="N89" s="2" t="s">
        <v>280</v>
      </c>
      <c r="O89" s="6" t="s">
        <v>284</v>
      </c>
      <c r="P89" s="2" t="s">
        <v>281</v>
      </c>
      <c r="Q89" s="5">
        <v>45657</v>
      </c>
      <c r="R89" s="2" t="s">
        <v>283</v>
      </c>
    </row>
    <row r="90" spans="1:18" ht="90" x14ac:dyDescent="0.25">
      <c r="A90" s="2">
        <v>2024</v>
      </c>
      <c r="B90" s="5">
        <v>45566</v>
      </c>
      <c r="C90" s="5">
        <v>45657</v>
      </c>
      <c r="D90" s="2" t="s">
        <v>160</v>
      </c>
      <c r="E90" s="2" t="s">
        <v>204</v>
      </c>
      <c r="F90" s="2" t="s">
        <v>204</v>
      </c>
      <c r="G90" s="2" t="s">
        <v>205</v>
      </c>
      <c r="H90" s="9">
        <v>80000</v>
      </c>
      <c r="I90" s="8">
        <f t="shared" si="16"/>
        <v>80000</v>
      </c>
      <c r="J90" s="8">
        <v>3100</v>
      </c>
      <c r="K90" s="8">
        <v>3100</v>
      </c>
      <c r="L90" s="9">
        <v>3100</v>
      </c>
      <c r="M90" s="8">
        <v>3100</v>
      </c>
      <c r="N90" s="2" t="s">
        <v>280</v>
      </c>
      <c r="O90" s="6" t="s">
        <v>284</v>
      </c>
      <c r="P90" s="2" t="s">
        <v>281</v>
      </c>
      <c r="Q90" s="5">
        <v>45657</v>
      </c>
      <c r="R90" s="2" t="s">
        <v>283</v>
      </c>
    </row>
    <row r="91" spans="1:18" ht="90" x14ac:dyDescent="0.25">
      <c r="A91" s="2">
        <v>2024</v>
      </c>
      <c r="B91" s="5">
        <v>45566</v>
      </c>
      <c r="C91" s="5">
        <v>45657</v>
      </c>
      <c r="D91" s="2" t="s">
        <v>160</v>
      </c>
      <c r="E91" s="2" t="s">
        <v>206</v>
      </c>
      <c r="F91" s="2" t="s">
        <v>206</v>
      </c>
      <c r="G91" s="2" t="s">
        <v>207</v>
      </c>
      <c r="H91" s="9">
        <v>137000</v>
      </c>
      <c r="I91" s="8">
        <f t="shared" si="16"/>
        <v>137000</v>
      </c>
      <c r="J91" s="8">
        <v>2399.9899999999998</v>
      </c>
      <c r="K91" s="8">
        <v>2399.9899999999998</v>
      </c>
      <c r="L91" s="9">
        <v>2399.9899999999998</v>
      </c>
      <c r="M91" s="8">
        <v>2399.9899999999998</v>
      </c>
      <c r="N91" s="2" t="s">
        <v>280</v>
      </c>
      <c r="O91" s="6" t="s">
        <v>284</v>
      </c>
      <c r="P91" s="2" t="s">
        <v>281</v>
      </c>
      <c r="Q91" s="5">
        <v>45657</v>
      </c>
      <c r="R91" s="2" t="s">
        <v>283</v>
      </c>
    </row>
    <row r="92" spans="1:18" ht="90" x14ac:dyDescent="0.25">
      <c r="A92" s="2">
        <v>2024</v>
      </c>
      <c r="B92" s="5">
        <v>45566</v>
      </c>
      <c r="C92" s="5">
        <v>45657</v>
      </c>
      <c r="D92" s="2" t="s">
        <v>160</v>
      </c>
      <c r="E92" s="2" t="s">
        <v>208</v>
      </c>
      <c r="F92" s="2" t="s">
        <v>208</v>
      </c>
      <c r="G92" s="2" t="s">
        <v>209</v>
      </c>
      <c r="H92" s="9">
        <v>389000</v>
      </c>
      <c r="I92" s="8">
        <f t="shared" si="16"/>
        <v>389000</v>
      </c>
      <c r="J92" s="8">
        <v>147659.22</v>
      </c>
      <c r="K92" s="8">
        <v>147659.22</v>
      </c>
      <c r="L92" s="9">
        <v>147659.22</v>
      </c>
      <c r="M92" s="8">
        <v>147659.22</v>
      </c>
      <c r="N92" s="2" t="s">
        <v>280</v>
      </c>
      <c r="O92" s="6" t="s">
        <v>284</v>
      </c>
      <c r="P92" s="2" t="s">
        <v>281</v>
      </c>
      <c r="Q92" s="5">
        <v>45657</v>
      </c>
      <c r="R92" s="2" t="s">
        <v>283</v>
      </c>
    </row>
    <row r="93" spans="1:18" ht="90" x14ac:dyDescent="0.25">
      <c r="A93" s="2">
        <v>2024</v>
      </c>
      <c r="B93" s="5">
        <v>45566</v>
      </c>
      <c r="C93" s="5">
        <v>45657</v>
      </c>
      <c r="D93" s="2" t="s">
        <v>160</v>
      </c>
      <c r="E93" s="2" t="s">
        <v>210</v>
      </c>
      <c r="F93" s="2" t="s">
        <v>210</v>
      </c>
      <c r="G93" s="2" t="s">
        <v>211</v>
      </c>
      <c r="H93" s="9">
        <v>86000</v>
      </c>
      <c r="I93" s="8">
        <f t="shared" si="16"/>
        <v>86000</v>
      </c>
      <c r="J93" s="8">
        <v>4287.9799999999996</v>
      </c>
      <c r="K93" s="8">
        <v>4287.9799999999996</v>
      </c>
      <c r="L93" s="9">
        <v>4287.9799999999996</v>
      </c>
      <c r="M93" s="8">
        <v>4287.9799999999996</v>
      </c>
      <c r="N93" s="2" t="s">
        <v>280</v>
      </c>
      <c r="O93" s="6" t="s">
        <v>284</v>
      </c>
      <c r="P93" s="2" t="s">
        <v>281</v>
      </c>
      <c r="Q93" s="5">
        <v>45657</v>
      </c>
      <c r="R93" s="2" t="s">
        <v>283</v>
      </c>
    </row>
    <row r="94" spans="1:18" ht="90" x14ac:dyDescent="0.25">
      <c r="A94" s="2">
        <v>2024</v>
      </c>
      <c r="B94" s="5">
        <v>45566</v>
      </c>
      <c r="C94" s="5">
        <v>45657</v>
      </c>
      <c r="D94" s="2" t="s">
        <v>160</v>
      </c>
      <c r="E94" s="2" t="s">
        <v>212</v>
      </c>
      <c r="F94" s="2" t="s">
        <v>212</v>
      </c>
      <c r="G94" s="2" t="s">
        <v>213</v>
      </c>
      <c r="H94" s="9">
        <v>1220700</v>
      </c>
      <c r="I94" s="8">
        <f t="shared" si="16"/>
        <v>1220700</v>
      </c>
      <c r="J94" s="8">
        <v>735406.72</v>
      </c>
      <c r="K94" s="8">
        <v>735406.72</v>
      </c>
      <c r="L94" s="9">
        <v>735406.72</v>
      </c>
      <c r="M94" s="8">
        <v>735406.72</v>
      </c>
      <c r="N94" s="2" t="s">
        <v>280</v>
      </c>
      <c r="O94" s="6" t="s">
        <v>284</v>
      </c>
      <c r="P94" s="2" t="s">
        <v>281</v>
      </c>
      <c r="Q94" s="5">
        <v>45657</v>
      </c>
      <c r="R94" s="2" t="s">
        <v>283</v>
      </c>
    </row>
    <row r="95" spans="1:18" ht="90" x14ac:dyDescent="0.25">
      <c r="A95" s="2">
        <v>2024</v>
      </c>
      <c r="B95" s="5">
        <v>45566</v>
      </c>
      <c r="C95" s="5">
        <v>45657</v>
      </c>
      <c r="D95" s="2" t="s">
        <v>160</v>
      </c>
      <c r="E95" s="2" t="s">
        <v>214</v>
      </c>
      <c r="F95" s="2" t="s">
        <v>214</v>
      </c>
      <c r="G95" s="2" t="s">
        <v>215</v>
      </c>
      <c r="H95" s="9">
        <v>1220700</v>
      </c>
      <c r="I95" s="8">
        <f t="shared" si="16"/>
        <v>1220700</v>
      </c>
      <c r="J95" s="8">
        <v>735406.72</v>
      </c>
      <c r="K95" s="8">
        <v>735406.72</v>
      </c>
      <c r="L95" s="9">
        <v>735406.72</v>
      </c>
      <c r="M95" s="8">
        <v>735406.72</v>
      </c>
      <c r="N95" s="2" t="s">
        <v>280</v>
      </c>
      <c r="O95" s="6" t="s">
        <v>284</v>
      </c>
      <c r="P95" s="2" t="s">
        <v>281</v>
      </c>
      <c r="Q95" s="5">
        <v>45657</v>
      </c>
      <c r="R95" s="2" t="s">
        <v>283</v>
      </c>
    </row>
    <row r="96" spans="1:18" ht="90" x14ac:dyDescent="0.25">
      <c r="A96" s="2">
        <v>2024</v>
      </c>
      <c r="B96" s="5">
        <v>45566</v>
      </c>
      <c r="C96" s="5">
        <v>45657</v>
      </c>
      <c r="D96" s="2" t="s">
        <v>160</v>
      </c>
      <c r="E96" s="2" t="s">
        <v>216</v>
      </c>
      <c r="F96" s="2" t="s">
        <v>216</v>
      </c>
      <c r="G96" s="2" t="s">
        <v>217</v>
      </c>
      <c r="H96" s="9">
        <v>90000</v>
      </c>
      <c r="I96" s="8">
        <f t="shared" si="16"/>
        <v>90000</v>
      </c>
      <c r="J96" s="8">
        <v>53679</v>
      </c>
      <c r="K96" s="8">
        <v>53679</v>
      </c>
      <c r="L96" s="9">
        <v>53679</v>
      </c>
      <c r="M96" s="8">
        <v>53679</v>
      </c>
      <c r="N96" s="2" t="s">
        <v>280</v>
      </c>
      <c r="O96" s="6" t="s">
        <v>284</v>
      </c>
      <c r="P96" s="2" t="s">
        <v>281</v>
      </c>
      <c r="Q96" s="5">
        <v>45657</v>
      </c>
      <c r="R96" s="2" t="s">
        <v>283</v>
      </c>
    </row>
    <row r="97" spans="1:18" ht="90" x14ac:dyDescent="0.25">
      <c r="A97" s="2">
        <v>2024</v>
      </c>
      <c r="B97" s="5">
        <v>45566</v>
      </c>
      <c r="C97" s="5">
        <v>45657</v>
      </c>
      <c r="D97" s="2" t="s">
        <v>160</v>
      </c>
      <c r="E97" s="2" t="s">
        <v>218</v>
      </c>
      <c r="F97" s="2" t="s">
        <v>218</v>
      </c>
      <c r="G97" s="2" t="s">
        <v>219</v>
      </c>
      <c r="H97" s="9">
        <v>90000</v>
      </c>
      <c r="I97" s="8">
        <f t="shared" si="16"/>
        <v>90000</v>
      </c>
      <c r="J97" s="8">
        <v>53679</v>
      </c>
      <c r="K97" s="8">
        <v>53679</v>
      </c>
      <c r="L97" s="9">
        <v>53679</v>
      </c>
      <c r="M97" s="8">
        <v>53679</v>
      </c>
      <c r="N97" s="2" t="s">
        <v>280</v>
      </c>
      <c r="O97" s="6" t="s">
        <v>284</v>
      </c>
      <c r="P97" s="2" t="s">
        <v>281</v>
      </c>
      <c r="Q97" s="5">
        <v>45657</v>
      </c>
      <c r="R97" s="2" t="s">
        <v>283</v>
      </c>
    </row>
    <row r="98" spans="1:18" ht="75" x14ac:dyDescent="0.25">
      <c r="A98" s="2">
        <v>2024</v>
      </c>
      <c r="B98" s="5">
        <v>45566</v>
      </c>
      <c r="C98" s="5">
        <v>45657</v>
      </c>
      <c r="D98" s="2" t="s">
        <v>160</v>
      </c>
      <c r="E98" s="2" t="s">
        <v>220</v>
      </c>
      <c r="F98" s="2" t="s">
        <v>220</v>
      </c>
      <c r="G98" s="2" t="s">
        <v>221</v>
      </c>
      <c r="H98" s="9">
        <v>64000</v>
      </c>
      <c r="I98" s="8">
        <f t="shared" si="16"/>
        <v>64000</v>
      </c>
      <c r="J98" s="8">
        <v>7470.56</v>
      </c>
      <c r="K98" s="8">
        <v>7470.56</v>
      </c>
      <c r="L98" s="9">
        <v>7470.56</v>
      </c>
      <c r="M98" s="8">
        <v>7470.56</v>
      </c>
      <c r="N98" s="2"/>
      <c r="O98" s="6" t="s">
        <v>284</v>
      </c>
      <c r="P98" s="2" t="s">
        <v>281</v>
      </c>
      <c r="Q98" s="5">
        <v>45657</v>
      </c>
      <c r="R98" s="2" t="s">
        <v>282</v>
      </c>
    </row>
    <row r="99" spans="1:18" ht="75" x14ac:dyDescent="0.25">
      <c r="A99" s="2">
        <v>2024</v>
      </c>
      <c r="B99" s="5">
        <v>45566</v>
      </c>
      <c r="C99" s="5">
        <v>45657</v>
      </c>
      <c r="D99" s="2" t="s">
        <v>160</v>
      </c>
      <c r="E99" s="2" t="s">
        <v>222</v>
      </c>
      <c r="F99" s="2" t="s">
        <v>222</v>
      </c>
      <c r="G99" s="2" t="s">
        <v>223</v>
      </c>
      <c r="H99" s="9">
        <v>64000</v>
      </c>
      <c r="I99" s="8">
        <f t="shared" si="16"/>
        <v>64000</v>
      </c>
      <c r="J99" s="8">
        <v>7470.56</v>
      </c>
      <c r="K99" s="8">
        <v>7470.56</v>
      </c>
      <c r="L99" s="9">
        <v>7470.56</v>
      </c>
      <c r="M99" s="8">
        <v>7470.56</v>
      </c>
      <c r="N99" s="2"/>
      <c r="O99" s="6" t="s">
        <v>284</v>
      </c>
      <c r="P99" s="2" t="s">
        <v>281</v>
      </c>
      <c r="Q99" s="5">
        <v>45657</v>
      </c>
      <c r="R99" s="2" t="s">
        <v>282</v>
      </c>
    </row>
    <row r="100" spans="1:18" ht="75" x14ac:dyDescent="0.25">
      <c r="A100" s="2">
        <v>2024</v>
      </c>
      <c r="B100" s="5">
        <v>45566</v>
      </c>
      <c r="C100" s="5">
        <v>45657</v>
      </c>
      <c r="D100" s="2" t="s">
        <v>160</v>
      </c>
      <c r="E100" s="2" t="s">
        <v>224</v>
      </c>
      <c r="F100" s="2" t="s">
        <v>224</v>
      </c>
      <c r="G100" s="2" t="s">
        <v>225</v>
      </c>
      <c r="H100" s="9">
        <f>H101+H102</f>
        <v>3134120.53</v>
      </c>
      <c r="I100" s="8">
        <f t="shared" si="16"/>
        <v>3134120.53</v>
      </c>
      <c r="J100" s="8">
        <v>287993.33</v>
      </c>
      <c r="K100" s="8">
        <v>287993.33</v>
      </c>
      <c r="L100" s="9">
        <v>287993.33</v>
      </c>
      <c r="M100" s="8">
        <v>287993.33</v>
      </c>
      <c r="N100" s="2"/>
      <c r="O100" s="6" t="s">
        <v>284</v>
      </c>
      <c r="P100" s="2" t="s">
        <v>281</v>
      </c>
      <c r="Q100" s="5">
        <v>45657</v>
      </c>
      <c r="R100" s="2" t="s">
        <v>282</v>
      </c>
    </row>
    <row r="101" spans="1:18" ht="75" x14ac:dyDescent="0.25">
      <c r="A101" s="2">
        <v>2024</v>
      </c>
      <c r="B101" s="5">
        <v>45566</v>
      </c>
      <c r="C101" s="5">
        <v>45657</v>
      </c>
      <c r="D101" s="2" t="s">
        <v>160</v>
      </c>
      <c r="E101" s="2" t="s">
        <v>226</v>
      </c>
      <c r="F101" s="2" t="s">
        <v>226</v>
      </c>
      <c r="G101" s="2" t="s">
        <v>227</v>
      </c>
      <c r="H101" s="9">
        <v>929000</v>
      </c>
      <c r="I101" s="8">
        <f t="shared" si="16"/>
        <v>929000</v>
      </c>
      <c r="J101" s="8">
        <v>21763.86</v>
      </c>
      <c r="K101" s="8">
        <v>21763.86</v>
      </c>
      <c r="L101" s="9">
        <v>21763.86</v>
      </c>
      <c r="M101" s="8">
        <v>21763.86</v>
      </c>
      <c r="N101" s="2"/>
      <c r="O101" s="6" t="s">
        <v>284</v>
      </c>
      <c r="P101" s="2" t="s">
        <v>281</v>
      </c>
      <c r="Q101" s="5">
        <v>45657</v>
      </c>
      <c r="R101" s="2" t="s">
        <v>282</v>
      </c>
    </row>
    <row r="102" spans="1:18" ht="75" x14ac:dyDescent="0.25">
      <c r="A102" s="2">
        <v>2024</v>
      </c>
      <c r="B102" s="5">
        <v>45566</v>
      </c>
      <c r="C102" s="5">
        <v>45657</v>
      </c>
      <c r="D102" s="2" t="s">
        <v>160</v>
      </c>
      <c r="E102" s="2" t="s">
        <v>228</v>
      </c>
      <c r="F102" s="2" t="s">
        <v>228</v>
      </c>
      <c r="G102" s="2" t="s">
        <v>229</v>
      </c>
      <c r="H102" s="9">
        <v>2205120.5299999998</v>
      </c>
      <c r="I102" s="8">
        <f t="shared" ref="I102:I111" si="19">H102</f>
        <v>2205120.5299999998</v>
      </c>
      <c r="J102" s="8">
        <v>266229.46999999997</v>
      </c>
      <c r="K102" s="8">
        <v>266229.46999999997</v>
      </c>
      <c r="L102" s="9">
        <v>266229.46999999997</v>
      </c>
      <c r="M102" s="8">
        <v>266229.46999999997</v>
      </c>
      <c r="N102" s="2"/>
      <c r="O102" s="6" t="s">
        <v>284</v>
      </c>
      <c r="P102" s="2" t="s">
        <v>281</v>
      </c>
      <c r="Q102" s="5">
        <v>45657</v>
      </c>
      <c r="R102" s="2" t="s">
        <v>282</v>
      </c>
    </row>
    <row r="103" spans="1:18" ht="90" x14ac:dyDescent="0.25">
      <c r="A103" s="2">
        <v>2024</v>
      </c>
      <c r="B103" s="5">
        <v>45566</v>
      </c>
      <c r="C103" s="5">
        <v>45657</v>
      </c>
      <c r="D103" s="2" t="s">
        <v>160</v>
      </c>
      <c r="E103" s="2" t="s">
        <v>230</v>
      </c>
      <c r="F103" s="2" t="s">
        <v>230</v>
      </c>
      <c r="G103" s="2" t="s">
        <v>231</v>
      </c>
      <c r="H103" s="9">
        <f>+H104+H105+H106</f>
        <v>2281285.2800000003</v>
      </c>
      <c r="I103" s="8">
        <f t="shared" si="19"/>
        <v>2281285.2800000003</v>
      </c>
      <c r="J103" s="8">
        <v>144465.53</v>
      </c>
      <c r="K103" s="8">
        <v>144465.53</v>
      </c>
      <c r="L103" s="9">
        <v>144465.53</v>
      </c>
      <c r="M103" s="8">
        <v>144465.53</v>
      </c>
      <c r="N103" s="2" t="s">
        <v>280</v>
      </c>
      <c r="O103" s="6" t="s">
        <v>284</v>
      </c>
      <c r="P103" s="2" t="s">
        <v>281</v>
      </c>
      <c r="Q103" s="5">
        <v>45657</v>
      </c>
      <c r="R103" s="2" t="s">
        <v>283</v>
      </c>
    </row>
    <row r="104" spans="1:18" ht="90" x14ac:dyDescent="0.25">
      <c r="A104" s="2">
        <v>2024</v>
      </c>
      <c r="B104" s="5">
        <v>45566</v>
      </c>
      <c r="C104" s="5">
        <v>45657</v>
      </c>
      <c r="D104" s="2" t="s">
        <v>160</v>
      </c>
      <c r="E104" s="2" t="s">
        <v>232</v>
      </c>
      <c r="F104" s="2" t="s">
        <v>232</v>
      </c>
      <c r="G104" s="2" t="s">
        <v>233</v>
      </c>
      <c r="H104" s="9">
        <v>1261285.28</v>
      </c>
      <c r="I104" s="8">
        <f t="shared" si="19"/>
        <v>1261285.28</v>
      </c>
      <c r="J104" s="8">
        <v>62963.57</v>
      </c>
      <c r="K104" s="8">
        <v>62963.57</v>
      </c>
      <c r="L104" s="9">
        <v>62963.57</v>
      </c>
      <c r="M104" s="8">
        <v>62963.57</v>
      </c>
      <c r="N104" s="2" t="s">
        <v>280</v>
      </c>
      <c r="O104" s="6" t="s">
        <v>284</v>
      </c>
      <c r="P104" s="2" t="s">
        <v>281</v>
      </c>
      <c r="Q104" s="5">
        <v>45657</v>
      </c>
      <c r="R104" s="2" t="s">
        <v>283</v>
      </c>
    </row>
    <row r="105" spans="1:18" ht="75" x14ac:dyDescent="0.25">
      <c r="A105" s="2">
        <v>2024</v>
      </c>
      <c r="B105" s="5">
        <v>45566</v>
      </c>
      <c r="C105" s="5">
        <v>45657</v>
      </c>
      <c r="D105" s="2" t="s">
        <v>160</v>
      </c>
      <c r="E105" s="2" t="s">
        <v>234</v>
      </c>
      <c r="F105" s="2" t="s">
        <v>234</v>
      </c>
      <c r="G105" s="2" t="s">
        <v>235</v>
      </c>
      <c r="H105" s="9">
        <v>1000000</v>
      </c>
      <c r="I105" s="8">
        <f t="shared" si="19"/>
        <v>1000000</v>
      </c>
      <c r="J105" s="8">
        <v>81501.960000000006</v>
      </c>
      <c r="K105" s="8">
        <v>81501.960000000006</v>
      </c>
      <c r="L105" s="9">
        <v>81501.960000000006</v>
      </c>
      <c r="M105" s="8">
        <v>81501.960000000006</v>
      </c>
      <c r="N105" s="2"/>
      <c r="O105" s="6" t="s">
        <v>284</v>
      </c>
      <c r="P105" s="2" t="s">
        <v>281</v>
      </c>
      <c r="Q105" s="5">
        <v>45657</v>
      </c>
      <c r="R105" s="2" t="s">
        <v>282</v>
      </c>
    </row>
    <row r="106" spans="1:18" ht="75" x14ac:dyDescent="0.25">
      <c r="A106" s="2">
        <v>2024</v>
      </c>
      <c r="B106" s="5">
        <v>45566</v>
      </c>
      <c r="C106" s="5">
        <v>45657</v>
      </c>
      <c r="D106" s="2" t="s">
        <v>160</v>
      </c>
      <c r="E106" s="2">
        <v>38400</v>
      </c>
      <c r="F106" s="2">
        <v>38400</v>
      </c>
      <c r="G106" s="2" t="s">
        <v>279</v>
      </c>
      <c r="H106" s="9">
        <v>20000</v>
      </c>
      <c r="I106" s="8">
        <f t="shared" si="19"/>
        <v>20000</v>
      </c>
      <c r="J106" s="8">
        <v>0</v>
      </c>
      <c r="K106" s="8">
        <v>0</v>
      </c>
      <c r="L106" s="9">
        <v>0</v>
      </c>
      <c r="M106" s="8">
        <v>0</v>
      </c>
      <c r="N106" s="2"/>
      <c r="O106" s="6" t="s">
        <v>284</v>
      </c>
      <c r="P106" s="2" t="s">
        <v>281</v>
      </c>
      <c r="Q106" s="5">
        <v>45657</v>
      </c>
      <c r="R106" s="2" t="s">
        <v>282</v>
      </c>
    </row>
    <row r="107" spans="1:18" ht="75" x14ac:dyDescent="0.25">
      <c r="A107" s="2">
        <v>2024</v>
      </c>
      <c r="B107" s="5">
        <v>45566</v>
      </c>
      <c r="C107" s="5">
        <v>45657</v>
      </c>
      <c r="D107" s="2" t="s">
        <v>160</v>
      </c>
      <c r="E107" s="2" t="s">
        <v>236</v>
      </c>
      <c r="F107" s="2" t="s">
        <v>236</v>
      </c>
      <c r="G107" s="2" t="s">
        <v>237</v>
      </c>
      <c r="H107" s="9">
        <f>+H108+H109+H110+H111</f>
        <v>2330074.6</v>
      </c>
      <c r="I107" s="8">
        <f t="shared" si="19"/>
        <v>2330074.6</v>
      </c>
      <c r="J107" s="8">
        <v>646983</v>
      </c>
      <c r="K107" s="8">
        <v>646983</v>
      </c>
      <c r="L107" s="9">
        <v>646983</v>
      </c>
      <c r="M107" s="8">
        <v>646983</v>
      </c>
      <c r="N107" s="2"/>
      <c r="O107" s="6" t="s">
        <v>284</v>
      </c>
      <c r="P107" s="2" t="s">
        <v>281</v>
      </c>
      <c r="Q107" s="5">
        <v>45657</v>
      </c>
      <c r="R107" s="2" t="s">
        <v>282</v>
      </c>
    </row>
    <row r="108" spans="1:18" ht="75" x14ac:dyDescent="0.25">
      <c r="A108" s="2">
        <v>2024</v>
      </c>
      <c r="B108" s="5">
        <v>45566</v>
      </c>
      <c r="C108" s="5">
        <v>45657</v>
      </c>
      <c r="D108" s="2" t="s">
        <v>160</v>
      </c>
      <c r="E108" s="2" t="s">
        <v>238</v>
      </c>
      <c r="F108" s="2" t="s">
        <v>238</v>
      </c>
      <c r="G108" s="2" t="s">
        <v>239</v>
      </c>
      <c r="H108" s="9">
        <v>1091900</v>
      </c>
      <c r="I108" s="8">
        <f t="shared" si="19"/>
        <v>1091900</v>
      </c>
      <c r="J108" s="8">
        <v>637171</v>
      </c>
      <c r="K108" s="8">
        <v>637171</v>
      </c>
      <c r="L108" s="9">
        <v>637171</v>
      </c>
      <c r="M108" s="8">
        <v>637171</v>
      </c>
      <c r="N108" s="2"/>
      <c r="O108" s="6" t="s">
        <v>284</v>
      </c>
      <c r="P108" s="2" t="s">
        <v>281</v>
      </c>
      <c r="Q108" s="5">
        <v>45657</v>
      </c>
      <c r="R108" s="2" t="s">
        <v>282</v>
      </c>
    </row>
    <row r="109" spans="1:18" ht="75" x14ac:dyDescent="0.25">
      <c r="A109" s="2">
        <v>2024</v>
      </c>
      <c r="B109" s="5">
        <v>45566</v>
      </c>
      <c r="C109" s="5">
        <v>45657</v>
      </c>
      <c r="D109" s="2" t="s">
        <v>160</v>
      </c>
      <c r="E109" s="2" t="s">
        <v>240</v>
      </c>
      <c r="F109" s="2" t="s">
        <v>240</v>
      </c>
      <c r="G109" s="2" t="s">
        <v>241</v>
      </c>
      <c r="H109" s="9">
        <v>60000</v>
      </c>
      <c r="I109" s="8">
        <f t="shared" si="19"/>
        <v>60000</v>
      </c>
      <c r="J109" s="8">
        <v>9812</v>
      </c>
      <c r="K109" s="8">
        <v>9812</v>
      </c>
      <c r="L109" s="9">
        <v>9812</v>
      </c>
      <c r="M109" s="8">
        <v>9812</v>
      </c>
      <c r="N109" s="2"/>
      <c r="O109" s="6" t="s">
        <v>284</v>
      </c>
      <c r="P109" s="2" t="s">
        <v>281</v>
      </c>
      <c r="Q109" s="5">
        <v>45657</v>
      </c>
      <c r="R109" s="2" t="s">
        <v>282</v>
      </c>
    </row>
    <row r="110" spans="1:18" ht="75" x14ac:dyDescent="0.25">
      <c r="A110" s="2">
        <v>2024</v>
      </c>
      <c r="B110" s="5">
        <v>45566</v>
      </c>
      <c r="C110" s="5">
        <v>45657</v>
      </c>
      <c r="D110" s="2" t="s">
        <v>160</v>
      </c>
      <c r="E110" s="2" t="s">
        <v>242</v>
      </c>
      <c r="F110" s="2" t="s">
        <v>242</v>
      </c>
      <c r="G110" s="2" t="s">
        <v>243</v>
      </c>
      <c r="H110" s="9">
        <v>1170174.6000000001</v>
      </c>
      <c r="I110" s="8">
        <f t="shared" si="19"/>
        <v>1170174.6000000001</v>
      </c>
      <c r="J110" s="8">
        <v>0</v>
      </c>
      <c r="K110" s="8">
        <v>0</v>
      </c>
      <c r="L110" s="9">
        <v>0</v>
      </c>
      <c r="M110" s="8">
        <v>0</v>
      </c>
      <c r="N110" s="2"/>
      <c r="O110" s="6" t="s">
        <v>284</v>
      </c>
      <c r="P110" s="2" t="s">
        <v>281</v>
      </c>
      <c r="Q110" s="5">
        <v>45657</v>
      </c>
      <c r="R110" s="2" t="s">
        <v>282</v>
      </c>
    </row>
    <row r="111" spans="1:18" ht="75" x14ac:dyDescent="0.25">
      <c r="A111" s="2">
        <v>2024</v>
      </c>
      <c r="B111" s="5">
        <v>45566</v>
      </c>
      <c r="C111" s="5">
        <v>45657</v>
      </c>
      <c r="D111" s="2" t="s">
        <v>160</v>
      </c>
      <c r="E111" s="2" t="s">
        <v>244</v>
      </c>
      <c r="F111" s="2" t="s">
        <v>244</v>
      </c>
      <c r="G111" s="2" t="s">
        <v>245</v>
      </c>
      <c r="H111" s="9">
        <v>8000</v>
      </c>
      <c r="I111" s="8">
        <f t="shared" si="19"/>
        <v>8000</v>
      </c>
      <c r="J111" s="8">
        <v>0</v>
      </c>
      <c r="K111" s="8">
        <v>0</v>
      </c>
      <c r="L111" s="9">
        <v>0</v>
      </c>
      <c r="M111" s="8">
        <v>0</v>
      </c>
      <c r="N111" s="2"/>
      <c r="O111" s="6" t="s">
        <v>284</v>
      </c>
      <c r="P111" s="2" t="s">
        <v>281</v>
      </c>
      <c r="Q111" s="5">
        <v>45657</v>
      </c>
      <c r="R111" s="2" t="s">
        <v>282</v>
      </c>
    </row>
    <row r="112" spans="1:18" ht="75" x14ac:dyDescent="0.25">
      <c r="A112" s="2">
        <v>2024</v>
      </c>
      <c r="B112" s="5">
        <v>45566</v>
      </c>
      <c r="C112" s="5">
        <v>45657</v>
      </c>
      <c r="D112" s="2" t="s">
        <v>246</v>
      </c>
      <c r="E112" s="2" t="s">
        <v>246</v>
      </c>
      <c r="F112" s="2" t="s">
        <v>246</v>
      </c>
      <c r="G112" s="2" t="s">
        <v>247</v>
      </c>
      <c r="H112" s="9">
        <v>895500</v>
      </c>
      <c r="I112" s="8">
        <f>H112-723839.88</f>
        <v>171660.12</v>
      </c>
      <c r="J112" s="8">
        <f>131315.83</f>
        <v>131315.82999999999</v>
      </c>
      <c r="K112" s="8">
        <f t="shared" ref="K112:M113" si="20">J112</f>
        <v>131315.82999999999</v>
      </c>
      <c r="L112" s="9">
        <f t="shared" si="20"/>
        <v>131315.82999999999</v>
      </c>
      <c r="M112" s="8">
        <f t="shared" si="20"/>
        <v>131315.82999999999</v>
      </c>
      <c r="N112" s="2"/>
      <c r="O112" s="6" t="s">
        <v>284</v>
      </c>
      <c r="P112" s="2" t="s">
        <v>281</v>
      </c>
      <c r="Q112" s="5">
        <v>45657</v>
      </c>
      <c r="R112" s="2" t="s">
        <v>282</v>
      </c>
    </row>
    <row r="113" spans="1:18" ht="75" x14ac:dyDescent="0.25">
      <c r="A113" s="2">
        <v>2024</v>
      </c>
      <c r="B113" s="5">
        <v>45566</v>
      </c>
      <c r="C113" s="5">
        <v>45657</v>
      </c>
      <c r="D113" s="2" t="s">
        <v>246</v>
      </c>
      <c r="E113" s="2" t="s">
        <v>248</v>
      </c>
      <c r="F113" s="2" t="s">
        <v>248</v>
      </c>
      <c r="G113" s="2" t="s">
        <v>249</v>
      </c>
      <c r="H113" s="9">
        <f>+H114+H116+H118</f>
        <v>840500</v>
      </c>
      <c r="I113" s="8">
        <f>H113-670405.88</f>
        <v>170094.12</v>
      </c>
      <c r="J113" s="8">
        <v>129749.83</v>
      </c>
      <c r="K113" s="8">
        <f t="shared" si="20"/>
        <v>129749.83</v>
      </c>
      <c r="L113" s="9">
        <f t="shared" si="20"/>
        <v>129749.83</v>
      </c>
      <c r="M113" s="8">
        <f t="shared" si="20"/>
        <v>129749.83</v>
      </c>
      <c r="N113" s="2"/>
      <c r="O113" s="6" t="s">
        <v>284</v>
      </c>
      <c r="P113" s="2" t="s">
        <v>281</v>
      </c>
      <c r="Q113" s="5">
        <v>45657</v>
      </c>
      <c r="R113" s="2" t="s">
        <v>282</v>
      </c>
    </row>
    <row r="114" spans="1:18" ht="75" x14ac:dyDescent="0.25">
      <c r="A114" s="2">
        <v>2024</v>
      </c>
      <c r="B114" s="5">
        <v>45566</v>
      </c>
      <c r="C114" s="5">
        <v>45657</v>
      </c>
      <c r="D114" s="2" t="s">
        <v>246</v>
      </c>
      <c r="E114" s="2" t="s">
        <v>250</v>
      </c>
      <c r="F114" s="2" t="s">
        <v>250</v>
      </c>
      <c r="G114" s="2" t="s">
        <v>251</v>
      </c>
      <c r="H114" s="9">
        <v>380000</v>
      </c>
      <c r="I114" s="8">
        <f>I115</f>
        <v>19140</v>
      </c>
      <c r="J114" s="8">
        <v>19140</v>
      </c>
      <c r="K114" s="8">
        <v>19140</v>
      </c>
      <c r="L114" s="9">
        <v>19140</v>
      </c>
      <c r="M114" s="8">
        <v>19140</v>
      </c>
      <c r="N114" s="2"/>
      <c r="O114" s="6" t="s">
        <v>284</v>
      </c>
      <c r="P114" s="2" t="s">
        <v>281</v>
      </c>
      <c r="Q114" s="5">
        <v>45657</v>
      </c>
      <c r="R114" s="2" t="s">
        <v>282</v>
      </c>
    </row>
    <row r="115" spans="1:18" ht="75" x14ac:dyDescent="0.25">
      <c r="A115" s="2">
        <v>2024</v>
      </c>
      <c r="B115" s="5">
        <v>45566</v>
      </c>
      <c r="C115" s="5">
        <v>45657</v>
      </c>
      <c r="D115" s="2" t="s">
        <v>246</v>
      </c>
      <c r="E115" s="2" t="s">
        <v>252</v>
      </c>
      <c r="F115" s="2" t="s">
        <v>252</v>
      </c>
      <c r="G115" s="2" t="s">
        <v>253</v>
      </c>
      <c r="H115" s="9">
        <v>380000</v>
      </c>
      <c r="I115" s="8">
        <f>H115-360860</f>
        <v>19140</v>
      </c>
      <c r="J115" s="8">
        <v>19140</v>
      </c>
      <c r="K115" s="8">
        <v>19140</v>
      </c>
      <c r="L115" s="9">
        <v>19140</v>
      </c>
      <c r="M115" s="8">
        <v>19140</v>
      </c>
      <c r="N115" s="2"/>
      <c r="O115" s="6" t="s">
        <v>284</v>
      </c>
      <c r="P115" s="2" t="s">
        <v>281</v>
      </c>
      <c r="Q115" s="5">
        <v>45657</v>
      </c>
      <c r="R115" s="2" t="s">
        <v>282</v>
      </c>
    </row>
    <row r="116" spans="1:18" ht="75" x14ac:dyDescent="0.25">
      <c r="A116" s="2">
        <v>2024</v>
      </c>
      <c r="B116" s="5">
        <v>45566</v>
      </c>
      <c r="C116" s="5">
        <v>45657</v>
      </c>
      <c r="D116" s="2" t="s">
        <v>246</v>
      </c>
      <c r="E116" s="2" t="s">
        <v>254</v>
      </c>
      <c r="F116" s="2" t="s">
        <v>254</v>
      </c>
      <c r="G116" s="2" t="s">
        <v>255</v>
      </c>
      <c r="H116" s="9">
        <v>192500</v>
      </c>
      <c r="I116" s="8">
        <f>I117</f>
        <v>77500</v>
      </c>
      <c r="J116" s="8">
        <f t="shared" ref="J116:M116" si="21">J117</f>
        <v>76627.63</v>
      </c>
      <c r="K116" s="8">
        <f t="shared" si="21"/>
        <v>76627.63</v>
      </c>
      <c r="L116" s="9">
        <f t="shared" si="21"/>
        <v>76627.63</v>
      </c>
      <c r="M116" s="8">
        <f t="shared" si="21"/>
        <v>76627.63</v>
      </c>
      <c r="N116" s="2"/>
      <c r="O116" s="6" t="s">
        <v>284</v>
      </c>
      <c r="P116" s="2" t="s">
        <v>281</v>
      </c>
      <c r="Q116" s="5">
        <v>45657</v>
      </c>
      <c r="R116" s="2" t="s">
        <v>282</v>
      </c>
    </row>
    <row r="117" spans="1:18" ht="75" x14ac:dyDescent="0.25">
      <c r="A117" s="2">
        <v>2024</v>
      </c>
      <c r="B117" s="5">
        <v>45566</v>
      </c>
      <c r="C117" s="5">
        <v>45657</v>
      </c>
      <c r="D117" s="2" t="s">
        <v>246</v>
      </c>
      <c r="E117" s="2" t="s">
        <v>256</v>
      </c>
      <c r="F117" s="2" t="s">
        <v>256</v>
      </c>
      <c r="G117" s="2" t="s">
        <v>257</v>
      </c>
      <c r="H117" s="9">
        <v>192500</v>
      </c>
      <c r="I117" s="8">
        <f>H117-115000</f>
        <v>77500</v>
      </c>
      <c r="J117" s="8">
        <v>76627.63</v>
      </c>
      <c r="K117" s="8">
        <f>J117</f>
        <v>76627.63</v>
      </c>
      <c r="L117" s="9">
        <f>K117</f>
        <v>76627.63</v>
      </c>
      <c r="M117" s="8">
        <f>L117</f>
        <v>76627.63</v>
      </c>
      <c r="N117" s="2"/>
      <c r="O117" s="6" t="s">
        <v>284</v>
      </c>
      <c r="P117" s="2" t="s">
        <v>281</v>
      </c>
      <c r="Q117" s="5">
        <v>45657</v>
      </c>
      <c r="R117" s="2" t="s">
        <v>282</v>
      </c>
    </row>
    <row r="118" spans="1:18" ht="75" x14ac:dyDescent="0.25">
      <c r="A118" s="2">
        <v>2024</v>
      </c>
      <c r="B118" s="5">
        <v>45566</v>
      </c>
      <c r="C118" s="5">
        <v>45657</v>
      </c>
      <c r="D118" s="2" t="s">
        <v>246</v>
      </c>
      <c r="E118" s="2" t="s">
        <v>258</v>
      </c>
      <c r="F118" s="2" t="s">
        <v>258</v>
      </c>
      <c r="G118" s="2" t="s">
        <v>259</v>
      </c>
      <c r="H118" s="9">
        <v>268000</v>
      </c>
      <c r="I118" s="8">
        <f>I119</f>
        <v>73454.12</v>
      </c>
      <c r="J118" s="8">
        <f t="shared" ref="J118:M118" si="22">J119</f>
        <v>33982.199999999997</v>
      </c>
      <c r="K118" s="8">
        <f t="shared" si="22"/>
        <v>33982.199999999997</v>
      </c>
      <c r="L118" s="9">
        <f t="shared" si="22"/>
        <v>33982.199999999997</v>
      </c>
      <c r="M118" s="8">
        <f t="shared" si="22"/>
        <v>33982.199999999997</v>
      </c>
      <c r="N118" s="2"/>
      <c r="O118" s="6" t="s">
        <v>284</v>
      </c>
      <c r="P118" s="2" t="s">
        <v>281</v>
      </c>
      <c r="Q118" s="5">
        <v>45657</v>
      </c>
      <c r="R118" s="2" t="s">
        <v>282</v>
      </c>
    </row>
    <row r="119" spans="1:18" ht="75" x14ac:dyDescent="0.25">
      <c r="A119" s="2">
        <v>2024</v>
      </c>
      <c r="B119" s="5">
        <v>45566</v>
      </c>
      <c r="C119" s="5">
        <v>45657</v>
      </c>
      <c r="D119" s="2" t="s">
        <v>246</v>
      </c>
      <c r="E119" s="2" t="s">
        <v>260</v>
      </c>
      <c r="F119" s="2" t="s">
        <v>260</v>
      </c>
      <c r="G119" s="2" t="s">
        <v>261</v>
      </c>
      <c r="H119" s="9">
        <v>268000</v>
      </c>
      <c r="I119" s="8">
        <f>H119-194545.88</f>
        <v>73454.12</v>
      </c>
      <c r="J119" s="8">
        <v>33982.199999999997</v>
      </c>
      <c r="K119" s="8">
        <f>J119</f>
        <v>33982.199999999997</v>
      </c>
      <c r="L119" s="9">
        <f>K119</f>
        <v>33982.199999999997</v>
      </c>
      <c r="M119" s="8">
        <f>L119</f>
        <v>33982.199999999997</v>
      </c>
      <c r="N119" s="2"/>
      <c r="O119" s="6" t="s">
        <v>284</v>
      </c>
      <c r="P119" s="2" t="s">
        <v>281</v>
      </c>
      <c r="Q119" s="5">
        <v>45657</v>
      </c>
      <c r="R119" s="2" t="s">
        <v>282</v>
      </c>
    </row>
    <row r="120" spans="1:18" ht="75" x14ac:dyDescent="0.25">
      <c r="A120" s="2">
        <v>2024</v>
      </c>
      <c r="B120" s="5">
        <v>45566</v>
      </c>
      <c r="C120" s="5">
        <v>45657</v>
      </c>
      <c r="D120" s="2" t="s">
        <v>246</v>
      </c>
      <c r="E120" s="2" t="s">
        <v>262</v>
      </c>
      <c r="F120" s="2" t="s">
        <v>262</v>
      </c>
      <c r="G120" s="2" t="s">
        <v>263</v>
      </c>
      <c r="H120" s="9">
        <v>30000</v>
      </c>
      <c r="I120" s="8">
        <f>H120-30000</f>
        <v>0</v>
      </c>
      <c r="J120" s="8">
        <v>0</v>
      </c>
      <c r="K120" s="8">
        <v>0</v>
      </c>
      <c r="L120" s="9">
        <v>0</v>
      </c>
      <c r="M120" s="8">
        <v>0</v>
      </c>
      <c r="N120" s="2"/>
      <c r="O120" s="6" t="s">
        <v>284</v>
      </c>
      <c r="P120" s="2" t="s">
        <v>281</v>
      </c>
      <c r="Q120" s="5">
        <v>45657</v>
      </c>
      <c r="R120" s="2" t="s">
        <v>282</v>
      </c>
    </row>
    <row r="121" spans="1:18" ht="75" x14ac:dyDescent="0.25">
      <c r="A121" s="2">
        <v>2024</v>
      </c>
      <c r="B121" s="5">
        <v>45566</v>
      </c>
      <c r="C121" s="5">
        <v>45657</v>
      </c>
      <c r="D121" s="2" t="s">
        <v>246</v>
      </c>
      <c r="E121" s="2" t="s">
        <v>264</v>
      </c>
      <c r="F121" s="2" t="s">
        <v>264</v>
      </c>
      <c r="G121" s="2" t="s">
        <v>265</v>
      </c>
      <c r="H121" s="9">
        <v>30000</v>
      </c>
      <c r="I121" s="8">
        <f>H121-30000</f>
        <v>0</v>
      </c>
      <c r="J121" s="8">
        <v>0</v>
      </c>
      <c r="K121" s="8">
        <v>0</v>
      </c>
      <c r="L121" s="9">
        <v>0</v>
      </c>
      <c r="M121" s="8">
        <v>0</v>
      </c>
      <c r="N121" s="2"/>
      <c r="O121" s="6" t="s">
        <v>284</v>
      </c>
      <c r="P121" s="2" t="s">
        <v>281</v>
      </c>
      <c r="Q121" s="5">
        <v>45657</v>
      </c>
      <c r="R121" s="2" t="s">
        <v>282</v>
      </c>
    </row>
    <row r="122" spans="1:18" ht="75" x14ac:dyDescent="0.25">
      <c r="A122" s="2">
        <v>2024</v>
      </c>
      <c r="B122" s="5">
        <v>45566</v>
      </c>
      <c r="C122" s="5">
        <v>45657</v>
      </c>
      <c r="D122" s="2" t="s">
        <v>246</v>
      </c>
      <c r="E122" s="2" t="s">
        <v>266</v>
      </c>
      <c r="F122" s="2" t="s">
        <v>266</v>
      </c>
      <c r="G122" s="2" t="s">
        <v>267</v>
      </c>
      <c r="H122" s="9">
        <v>30000</v>
      </c>
      <c r="I122" s="8">
        <f>H122-30000</f>
        <v>0</v>
      </c>
      <c r="J122" s="8">
        <v>0</v>
      </c>
      <c r="K122" s="8">
        <v>0</v>
      </c>
      <c r="L122" s="9">
        <v>0</v>
      </c>
      <c r="M122" s="8">
        <v>0</v>
      </c>
      <c r="N122" s="2"/>
      <c r="O122" s="6" t="s">
        <v>284</v>
      </c>
      <c r="P122" s="2" t="s">
        <v>281</v>
      </c>
      <c r="Q122" s="5">
        <v>45657</v>
      </c>
      <c r="R122" s="2" t="s">
        <v>282</v>
      </c>
    </row>
    <row r="123" spans="1:18" ht="75" x14ac:dyDescent="0.25">
      <c r="A123" s="2">
        <v>2024</v>
      </c>
      <c r="B123" s="5">
        <v>45566</v>
      </c>
      <c r="C123" s="5">
        <v>45657</v>
      </c>
      <c r="D123" s="2" t="s">
        <v>246</v>
      </c>
      <c r="E123" s="2" t="s">
        <v>268</v>
      </c>
      <c r="F123" s="2" t="s">
        <v>268</v>
      </c>
      <c r="G123" s="2" t="s">
        <v>269</v>
      </c>
      <c r="H123" s="9">
        <f>H124</f>
        <v>25000</v>
      </c>
      <c r="I123" s="7">
        <f t="shared" ref="I123:L123" si="23">I124</f>
        <v>1566</v>
      </c>
      <c r="J123" s="7">
        <f t="shared" si="23"/>
        <v>1566</v>
      </c>
      <c r="K123" s="7">
        <f t="shared" si="23"/>
        <v>1566</v>
      </c>
      <c r="L123" s="9">
        <f t="shared" si="23"/>
        <v>1566</v>
      </c>
      <c r="M123" s="8">
        <v>0</v>
      </c>
      <c r="N123" s="2"/>
      <c r="O123" s="6" t="s">
        <v>284</v>
      </c>
      <c r="P123" s="2" t="s">
        <v>281</v>
      </c>
      <c r="Q123" s="5">
        <v>45657</v>
      </c>
      <c r="R123" s="2" t="s">
        <v>282</v>
      </c>
    </row>
    <row r="124" spans="1:18" ht="75" x14ac:dyDescent="0.25">
      <c r="A124" s="2">
        <v>2024</v>
      </c>
      <c r="B124" s="5">
        <v>45566</v>
      </c>
      <c r="C124" s="5">
        <v>45657</v>
      </c>
      <c r="D124" s="2" t="s">
        <v>246</v>
      </c>
      <c r="E124" s="2" t="s">
        <v>270</v>
      </c>
      <c r="F124" s="2" t="s">
        <v>270</v>
      </c>
      <c r="G124" s="2" t="s">
        <v>271</v>
      </c>
      <c r="H124" s="9">
        <f>H125</f>
        <v>25000</v>
      </c>
      <c r="I124" s="8">
        <f t="shared" ref="I124:L124" si="24">I125</f>
        <v>1566</v>
      </c>
      <c r="J124" s="8">
        <f t="shared" si="24"/>
        <v>1566</v>
      </c>
      <c r="K124" s="8">
        <f t="shared" si="24"/>
        <v>1566</v>
      </c>
      <c r="L124" s="9">
        <f t="shared" si="24"/>
        <v>1566</v>
      </c>
      <c r="M124" s="8">
        <v>0</v>
      </c>
      <c r="N124" s="2"/>
      <c r="O124" s="6" t="s">
        <v>284</v>
      </c>
      <c r="P124" s="2" t="s">
        <v>281</v>
      </c>
      <c r="Q124" s="5">
        <v>45657</v>
      </c>
      <c r="R124" s="2" t="s">
        <v>282</v>
      </c>
    </row>
    <row r="125" spans="1:18" ht="75" x14ac:dyDescent="0.25">
      <c r="A125" s="2">
        <v>2024</v>
      </c>
      <c r="B125" s="5">
        <v>45566</v>
      </c>
      <c r="C125" s="5">
        <v>45657</v>
      </c>
      <c r="D125" s="2" t="s">
        <v>246</v>
      </c>
      <c r="E125" s="2" t="s">
        <v>272</v>
      </c>
      <c r="F125" s="2" t="s">
        <v>272</v>
      </c>
      <c r="G125" s="2" t="s">
        <v>273</v>
      </c>
      <c r="H125" s="9">
        <v>25000</v>
      </c>
      <c r="I125" s="8">
        <f>H125-23434</f>
        <v>1566</v>
      </c>
      <c r="J125" s="8">
        <v>1566</v>
      </c>
      <c r="K125" s="8">
        <v>1566</v>
      </c>
      <c r="L125" s="9">
        <v>1566</v>
      </c>
      <c r="M125" s="8">
        <v>0</v>
      </c>
      <c r="N125" s="2"/>
      <c r="O125" s="6" t="s">
        <v>284</v>
      </c>
      <c r="P125" s="2" t="s">
        <v>281</v>
      </c>
      <c r="Q125" s="5">
        <v>45657</v>
      </c>
      <c r="R125" s="2" t="s">
        <v>282</v>
      </c>
    </row>
  </sheetData>
  <protectedRanges>
    <protectedRange sqref="G8:G73" name="Rango1"/>
    <protectedRange sqref="E72:E73 E8:F71" name="Rango1_3"/>
  </protectedRanges>
  <autoFilter ref="A7:R7"/>
  <mergeCells count="7">
    <mergeCell ref="A6:R6"/>
    <mergeCell ref="A2:C2"/>
    <mergeCell ref="D2:F2"/>
    <mergeCell ref="G2:I2"/>
    <mergeCell ref="A3:C3"/>
    <mergeCell ref="D3:F3"/>
    <mergeCell ref="G3:I3"/>
  </mergeCells>
  <hyperlinks>
    <hyperlink ref="O8" r:id="rId1"/>
    <hyperlink ref="O9" r:id="rId2"/>
    <hyperlink ref="O10" r:id="rId3"/>
    <hyperlink ref="O11" r:id="rId4"/>
    <hyperlink ref="O14" r:id="rId5"/>
    <hyperlink ref="O17" r:id="rId6"/>
    <hyperlink ref="O20" r:id="rId7"/>
    <hyperlink ref="O23" r:id="rId8"/>
    <hyperlink ref="O26" r:id="rId9"/>
    <hyperlink ref="O29" r:id="rId10"/>
    <hyperlink ref="O32" r:id="rId11"/>
    <hyperlink ref="O35" r:id="rId12"/>
    <hyperlink ref="O38" r:id="rId13"/>
    <hyperlink ref="O41" r:id="rId14"/>
    <hyperlink ref="O44" r:id="rId15"/>
    <hyperlink ref="O47" r:id="rId16"/>
    <hyperlink ref="O50" r:id="rId17"/>
    <hyperlink ref="O53" r:id="rId18"/>
    <hyperlink ref="O56" r:id="rId19"/>
    <hyperlink ref="O59" r:id="rId20"/>
    <hyperlink ref="O62" r:id="rId21"/>
    <hyperlink ref="O65" r:id="rId22"/>
    <hyperlink ref="O68" r:id="rId23"/>
    <hyperlink ref="O71" r:id="rId24"/>
    <hyperlink ref="O74" r:id="rId25"/>
    <hyperlink ref="O77" r:id="rId26"/>
    <hyperlink ref="O80" r:id="rId27"/>
    <hyperlink ref="O83" r:id="rId28"/>
    <hyperlink ref="O86" r:id="rId29"/>
    <hyperlink ref="O89" r:id="rId30"/>
    <hyperlink ref="O92" r:id="rId31"/>
    <hyperlink ref="O95" r:id="rId32"/>
    <hyperlink ref="O98" r:id="rId33"/>
    <hyperlink ref="O101" r:id="rId34"/>
    <hyperlink ref="O104" r:id="rId35"/>
    <hyperlink ref="O107" r:id="rId36"/>
    <hyperlink ref="O110" r:id="rId37"/>
    <hyperlink ref="O113" r:id="rId38"/>
    <hyperlink ref="O116" r:id="rId39"/>
    <hyperlink ref="O119" r:id="rId40"/>
    <hyperlink ref="O122" r:id="rId41"/>
    <hyperlink ref="O125" r:id="rId42"/>
    <hyperlink ref="O12" r:id="rId43"/>
    <hyperlink ref="O15" r:id="rId44"/>
    <hyperlink ref="O18" r:id="rId45"/>
    <hyperlink ref="O21" r:id="rId46"/>
    <hyperlink ref="O24" r:id="rId47"/>
    <hyperlink ref="O27" r:id="rId48"/>
    <hyperlink ref="O30" r:id="rId49"/>
    <hyperlink ref="O33" r:id="rId50"/>
    <hyperlink ref="O36" r:id="rId51"/>
    <hyperlink ref="O39" r:id="rId52"/>
    <hyperlink ref="O42" r:id="rId53"/>
    <hyperlink ref="O45" r:id="rId54"/>
    <hyperlink ref="O48" r:id="rId55"/>
    <hyperlink ref="O51" r:id="rId56"/>
    <hyperlink ref="O54" r:id="rId57"/>
    <hyperlink ref="O57" r:id="rId58"/>
    <hyperlink ref="O60" r:id="rId59"/>
    <hyperlink ref="O63" r:id="rId60"/>
    <hyperlink ref="O66" r:id="rId61"/>
    <hyperlink ref="O69" r:id="rId62"/>
    <hyperlink ref="O72" r:id="rId63"/>
    <hyperlink ref="O75" r:id="rId64"/>
    <hyperlink ref="O78" r:id="rId65"/>
    <hyperlink ref="O81" r:id="rId66"/>
    <hyperlink ref="O84" r:id="rId67"/>
    <hyperlink ref="O87" r:id="rId68"/>
    <hyperlink ref="O90" r:id="rId69"/>
    <hyperlink ref="O93" r:id="rId70"/>
    <hyperlink ref="O96" r:id="rId71"/>
    <hyperlink ref="O99" r:id="rId72"/>
    <hyperlink ref="O102" r:id="rId73"/>
    <hyperlink ref="O105" r:id="rId74"/>
    <hyperlink ref="O108" r:id="rId75"/>
    <hyperlink ref="O111" r:id="rId76"/>
    <hyperlink ref="O114" r:id="rId77"/>
    <hyperlink ref="O117" r:id="rId78"/>
    <hyperlink ref="O120" r:id="rId79"/>
    <hyperlink ref="O123" r:id="rId80"/>
    <hyperlink ref="O13" r:id="rId81"/>
    <hyperlink ref="O16" r:id="rId82"/>
    <hyperlink ref="O19" r:id="rId83"/>
    <hyperlink ref="O22" r:id="rId84"/>
    <hyperlink ref="O25" r:id="rId85"/>
    <hyperlink ref="O28" r:id="rId86"/>
    <hyperlink ref="O31" r:id="rId87"/>
    <hyperlink ref="O34" r:id="rId88"/>
    <hyperlink ref="O37" r:id="rId89"/>
    <hyperlink ref="O40" r:id="rId90"/>
    <hyperlink ref="O43" r:id="rId91"/>
    <hyperlink ref="O46" r:id="rId92"/>
    <hyperlink ref="O49" r:id="rId93"/>
    <hyperlink ref="O52" r:id="rId94"/>
    <hyperlink ref="O55" r:id="rId95"/>
    <hyperlink ref="O58" r:id="rId96"/>
    <hyperlink ref="O61" r:id="rId97"/>
    <hyperlink ref="O64" r:id="rId98"/>
    <hyperlink ref="O67" r:id="rId99"/>
    <hyperlink ref="O70" r:id="rId100"/>
    <hyperlink ref="O73" r:id="rId101"/>
    <hyperlink ref="O76" r:id="rId102"/>
    <hyperlink ref="O79" r:id="rId103"/>
    <hyperlink ref="O82" r:id="rId104"/>
    <hyperlink ref="O85" r:id="rId105"/>
    <hyperlink ref="O88" r:id="rId106"/>
    <hyperlink ref="O91" r:id="rId107"/>
    <hyperlink ref="O94" r:id="rId108"/>
    <hyperlink ref="O97" r:id="rId109"/>
    <hyperlink ref="O100" r:id="rId110"/>
    <hyperlink ref="O103" r:id="rId111"/>
    <hyperlink ref="O106" r:id="rId112"/>
    <hyperlink ref="O109" r:id="rId113"/>
    <hyperlink ref="O112" r:id="rId114"/>
    <hyperlink ref="O115" r:id="rId115"/>
    <hyperlink ref="O118" r:id="rId116"/>
    <hyperlink ref="O121" r:id="rId117"/>
    <hyperlink ref="O124" r:id="rId118"/>
  </hyperlinks>
  <pageMargins left="0.70866141732283472" right="0.70866141732283472" top="0.47244094488188981" bottom="0.74803149606299213" header="0.31496062992125984" footer="0.31496062992125984"/>
  <pageSetup scale="20" fitToHeight="0" orientation="portrait" r:id="rId119"/>
  <headerFooter>
    <oddHeader>&amp;L&amp;G&amp;C&amp;"Arial,Negrita"&amp;18GASTO POR CAPÍTULO, CONCEPTO Y PARTIDA DE IMCED&amp;R&amp;G</oddHeader>
  </headerFooter>
  <ignoredErrors>
    <ignoredError sqref="D8:D40 D87:F90 E8:F21 D77 E23:F40 E22 D112:F125 D111:F111 D110:F110 D109:F109 D107:F108 D105:F105 D102:F102 D41 E41:F41 D43 E43:F43 D44 E44:F44 D45:D46 E45:F46 D47 E47:F47 D48:D49 E48:F49 D50 E50:F50 D51:D52 E51:F52 D53 E53:F53 D55 E55:F55 D56:D57 E56:F57 D58 E58:F58 D59 E59:F59 D60:D61 E60:F61 D62 E62:F62 D64 E64:F64 D65 E65:F65 D66 E66:F66 D67:D69 E67:F69 D42 E42:F42 D54 E54:F54 D63 E63:F63 D70 E70:F70 D71 E71:F71 D73 E73:F73 D74:D75 E74:F75 E76:F76 E77:F77 D78:D79 E78:F79 D80 E80:F80 D83 E83:F83 D84:D85 E84:F85 D82 E82:F82 D81 E81:F81 D86 E86:F86 D92:F92 D93:F93 D94:F101 D103:F104 D106:F106 D91:F91 D72 E72:F72" numberStoredAsText="1"/>
  </ignoredErrors>
  <legacyDrawingHF r:id="rId1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2025-04-05T02:35:37Z</cp:lastPrinted>
  <dcterms:created xsi:type="dcterms:W3CDTF">2024-03-15T17:20:58Z</dcterms:created>
  <dcterms:modified xsi:type="dcterms:W3CDTF">2025-04-05T02:42:55Z</dcterms:modified>
</cp:coreProperties>
</file>